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.18.139\Users\Public\Общая папка\Светлана\2019 год\расчеты 2019\"/>
    </mc:Choice>
  </mc:AlternateContent>
  <bookViews>
    <workbookView xWindow="0" yWindow="0" windowWidth="19020" windowHeight="12105" activeTab="1"/>
  </bookViews>
  <sheets>
    <sheet name="СВОД" sheetId="1" r:id="rId1"/>
    <sheet name="СТ.210" sheetId="2" r:id="rId2"/>
    <sheet name="СТ.210 (2)" sheetId="3" r:id="rId3"/>
    <sheet name="соц вып" sheetId="4" r:id="rId4"/>
    <sheet name="налоги" sheetId="5" r:id="rId5"/>
    <sheet name="В.р. 810" sheetId="6" r:id="rId6"/>
    <sheet name="прочие кроме закупок" sheetId="7" r:id="rId7"/>
    <sheet name="закупки" sheetId="8" r:id="rId8"/>
  </sheets>
  <definedNames>
    <definedName name="bssPhr100" localSheetId="0">СВОД!$A$63</definedName>
    <definedName name="bssPhr101" localSheetId="0">СВОД!$A$64</definedName>
    <definedName name="bssPhr109" localSheetId="0">СВОД!$A$76</definedName>
    <definedName name="bssPhr110" localSheetId="0">СВОД!$A$78</definedName>
    <definedName name="bssPhr111" localSheetId="0">СВОД!$A$79</definedName>
    <definedName name="bssPhr112" localSheetId="0">СВОД!$B$80</definedName>
    <definedName name="bssPhr113" localSheetId="0">СВОД!$A$81</definedName>
    <definedName name="bssPhr114" localSheetId="0">СВОД!$A$82</definedName>
    <definedName name="bssPhr115" localSheetId="0">СВОД!$A$83</definedName>
    <definedName name="bssPhr116" localSheetId="0">СВОД!$A$84</definedName>
    <definedName name="bssPhr117" localSheetId="0">СВОД!$B$85</definedName>
    <definedName name="bssPhr118" localSheetId="0">СВОД!$A$86</definedName>
    <definedName name="bssPhr119" localSheetId="0">СВОД!$A$87</definedName>
    <definedName name="bssPhr120" localSheetId="0">СВОД!$A$88</definedName>
    <definedName name="bssPhr121" localSheetId="0">СВОД!$A$89</definedName>
    <definedName name="bssPhr122" localSheetId="0">СВОД!$A$90</definedName>
    <definedName name="bssPhr123" localSheetId="0">СВОД!$A$91</definedName>
    <definedName name="bssPhr129" localSheetId="0">СВОД!$A$101</definedName>
    <definedName name="bssPhr130" localSheetId="0">СВОД!$A$103</definedName>
    <definedName name="bssPhr140" localSheetId="0">СВОД!$A$116</definedName>
    <definedName name="bssPhr141" localSheetId="0">СВОД!$A$117</definedName>
    <definedName name="bssPhr142" localSheetId="0">СВОД!$A$118</definedName>
    <definedName name="bssPhr143" localSheetId="0">СВОД!$B$119</definedName>
    <definedName name="bssPhr144" localSheetId="0">СВОД!$B$120</definedName>
    <definedName name="bssPhr145" localSheetId="0">СВОД!$B$121</definedName>
    <definedName name="bssPhr146" localSheetId="0">СВОД!$B$122</definedName>
    <definedName name="bssPhr147" localSheetId="0">СВОД!$B$123</definedName>
    <definedName name="bssPhr148" localSheetId="0">СВОД!$B$124</definedName>
    <definedName name="bssPhr149" localSheetId="0">СВОД!$B$125</definedName>
    <definedName name="bssPhr154" localSheetId="0">СВОД!$A$131</definedName>
    <definedName name="bssPhr155" localSheetId="0">СВОД!$A$132</definedName>
    <definedName name="bssPhr156" localSheetId="0">СВОД!$A$133</definedName>
    <definedName name="bssPhr157" localSheetId="0">СВОД!$C$134</definedName>
    <definedName name="bssPhr163" localSheetId="0">СВОД!$A$144</definedName>
    <definedName name="bssPhr164" localSheetId="0">СВОД!$A$146</definedName>
    <definedName name="bssPhr165" localSheetId="0">СВОД!$A$147</definedName>
    <definedName name="bssPhr166" localSheetId="0">СВОД!$B$148</definedName>
    <definedName name="bssPhr167" localSheetId="0">СВОД!$A$149</definedName>
    <definedName name="bssPhr168" localSheetId="0">СВОД!$B$150</definedName>
    <definedName name="bssPhr174" localSheetId="0">СВОД!$A$160</definedName>
    <definedName name="bssPhr175" localSheetId="0">СВОД!$A$162</definedName>
    <definedName name="bssPhr183" localSheetId="0">СВОД!$A$174</definedName>
    <definedName name="bssPhr184" localSheetId="0">СВОД!$A$176</definedName>
    <definedName name="bssPhr185" localSheetId="0">СВОД!$A$177</definedName>
    <definedName name="bssPhr194" localSheetId="0">СВОД!$A$189</definedName>
    <definedName name="bssPhr195" localSheetId="0">СВОД!$C$189</definedName>
    <definedName name="bssPhr196" localSheetId="0">СВОД!$A$192</definedName>
    <definedName name="bssPhr197" localSheetId="0">СВОД!$B$193</definedName>
    <definedName name="bssPhr198" localSheetId="0">СВОД!$B$194</definedName>
    <definedName name="bssPhr199" localSheetId="0">СВОД!$B$195</definedName>
    <definedName name="bssPhr200" localSheetId="0">СВОД!$B$196</definedName>
    <definedName name="bssPhr201" localSheetId="0">СВОД!$B$197</definedName>
    <definedName name="bssPhr202" localSheetId="0">СВОД!$B$198</definedName>
    <definedName name="bssPhr203" localSheetId="0">СВОД!$B$199</definedName>
    <definedName name="bssPhr204" localSheetId="0">СВОД!$B$200</definedName>
    <definedName name="bssPhr212" localSheetId="0">СВОД!$A$211</definedName>
    <definedName name="bssPhr213" localSheetId="0">СВОД!$A$213</definedName>
    <definedName name="bssPhr214" localSheetId="0">СВОД!$B$214</definedName>
    <definedName name="bssPhr215" localSheetId="0">СВОД!$B$215</definedName>
    <definedName name="bssPhr223" localSheetId="0">СВОД!$A$226</definedName>
    <definedName name="bssPhr224" localSheetId="0">СВОД!$A$228</definedName>
    <definedName name="bssPhr226" localSheetId="0">СВОД!$B$230</definedName>
    <definedName name="bssPhr230" localSheetId="0">СВОД!$B$234</definedName>
    <definedName name="bssPhr234" localSheetId="0">СВОД!$B$238</definedName>
    <definedName name="bssPhr238" localSheetId="0">СВОД!$B$242</definedName>
    <definedName name="bssPhr242" localSheetId="0">СВОД!$B$246</definedName>
    <definedName name="bssPhr251" localSheetId="0">СВОД!$A$258</definedName>
    <definedName name="bssPhr252" localSheetId="0">СВОД!$A$260</definedName>
    <definedName name="bssPhr253" localSheetId="0">СВОД!$B$261</definedName>
    <definedName name="bssPhr254" localSheetId="0">СВОД!$B$262</definedName>
    <definedName name="bssPhr257" localSheetId="0">СВОД!$B$265</definedName>
    <definedName name="bssPhr258" localSheetId="0">СВОД!$B$266</definedName>
    <definedName name="bssPhr268" localSheetId="0">СВОД!$A$279</definedName>
    <definedName name="bssPhr269" localSheetId="0">СВОД!$A$280</definedName>
    <definedName name="bssPhr270" localSheetId="0">СВОД!$A$281</definedName>
    <definedName name="bssPhr271" localSheetId="0">СВОД!$B$282</definedName>
    <definedName name="bssPhr272" localSheetId="0">СВОД!$B$283</definedName>
    <definedName name="bssPhr273" localSheetId="0">СВОД!$B$284</definedName>
    <definedName name="bssPhr274" localSheetId="0">СВОД!$B$285</definedName>
    <definedName name="bssPhr275" localSheetId="0">СВОД!$B$286</definedName>
    <definedName name="bssPhr277" localSheetId="0">СВОД!$A$288</definedName>
    <definedName name="bssPhr278" localSheetId="0">СВОД!$B$289</definedName>
    <definedName name="bssPhr279" localSheetId="0">СВОД!$B$290</definedName>
    <definedName name="bssPhr280" localSheetId="0">СВОД!$B$291</definedName>
    <definedName name="bssPhr282" localSheetId="0">СВОД!$A$293</definedName>
    <definedName name="bssPhr283" localSheetId="0">СВОД!$B$294</definedName>
    <definedName name="bssPhr284" localSheetId="0">СВОД!$B$295</definedName>
    <definedName name="bssPhr285" localSheetId="0">СВОД!$B$296</definedName>
    <definedName name="bssPhr287" localSheetId="0">СВОД!$A$298</definedName>
    <definedName name="bssPhr288" localSheetId="0">СВОД!$B$299</definedName>
    <definedName name="bssPhr296" localSheetId="0">СВОД!$A$310</definedName>
    <definedName name="bssPhr297" localSheetId="0">СВОД!$A$312</definedName>
    <definedName name="bssPhr298" localSheetId="0">СВОД!$B$313</definedName>
    <definedName name="bssPhr299" localSheetId="0">СВОД!$B$314</definedName>
    <definedName name="bssPhr301" localSheetId="0">СВОД!$B$316</definedName>
    <definedName name="bssPhr302" localSheetId="0">СВОД!$B$317</definedName>
    <definedName name="bssPhr304" localSheetId="0">СВОД!$B$319</definedName>
    <definedName name="bssPhr305" localSheetId="0">СВОД!$B$320</definedName>
    <definedName name="bssPhr306" localSheetId="0">СВОД!$B$321</definedName>
    <definedName name="bssPhr315" localSheetId="0">СВОД!$A$333</definedName>
    <definedName name="bssPhr316" localSheetId="0">СВОД!$B$335</definedName>
    <definedName name="bssPhr317" localSheetId="0">СВОД!$B$336</definedName>
    <definedName name="bssPhr318" localSheetId="0">СВОД!$B$337</definedName>
    <definedName name="bssPhr327" localSheetId="0">СВОД!$A$349</definedName>
    <definedName name="bssPhr328" localSheetId="0">СВОД!$A$350</definedName>
    <definedName name="bssPhr329" localSheetId="0">СВОД!$B$351</definedName>
    <definedName name="bssPhr330" localSheetId="0">СВОД!$B$352</definedName>
    <definedName name="bssPhr62" localSheetId="0">СВОД!$A$15</definedName>
    <definedName name="bssPhr63" localSheetId="0">СВОД!$C$15</definedName>
    <definedName name="bssPhr64" localSheetId="0">СВОД!$B$18</definedName>
    <definedName name="bssPhr65" localSheetId="0">СВОД!$B$19</definedName>
    <definedName name="bssPhr66" localSheetId="0">СВОД!#REF!</definedName>
    <definedName name="bssPhr67" localSheetId="0">СВОД!$A$22</definedName>
    <definedName name="bssPhr76" localSheetId="0">СВОД!$A$34</definedName>
    <definedName name="bssPhr77" localSheetId="0">СВОД!$A$35</definedName>
    <definedName name="bssPhr78" localSheetId="0">СВОД!$A$37</definedName>
    <definedName name="bssPhr79" localSheetId="0">СВОД!$A$38</definedName>
    <definedName name="bssPhr80" localSheetId="0">СВОД!$B$39</definedName>
    <definedName name="bssPhr81" localSheetId="0">СВОД!$A$40</definedName>
    <definedName name="bssPhr82" localSheetId="0">СВОД!$A$41</definedName>
    <definedName name="bssPhr83" localSheetId="0">СВОД!$A$42</definedName>
    <definedName name="bssPhr86" localSheetId="0">СВОД!$A$45</definedName>
    <definedName name="bssPhr87" localSheetId="0">СВОД!$B$46</definedName>
    <definedName name="bssPhr88" localSheetId="0">СВОД!$A$47</definedName>
    <definedName name="bssPhr89" localSheetId="0">СВОД!$A$48</definedName>
    <definedName name="bssPhr90" localSheetId="0">СВОД!$A$49</definedName>
    <definedName name="bssPhr98" localSheetId="0">СВОД!$A$60</definedName>
    <definedName name="bssPhr99" localSheetId="0">СВОД!$D$60</definedName>
    <definedName name="ZAP0VLE2QK" localSheetId="0">СВОД!$B$22</definedName>
    <definedName name="ZAP10BI2SS" localSheetId="0">СВОД!$C$22</definedName>
    <definedName name="ZAP124Q2U9" localSheetId="0">СВОД!$B$63</definedName>
    <definedName name="ZAP129U30E" localSheetId="0">СВОД!$B$37</definedName>
    <definedName name="ZAP12HK2U9" localSheetId="0">СВОД!$C$26</definedName>
    <definedName name="ZAP12JK306" localSheetId="0">СВОД!$D$22</definedName>
    <definedName name="ZAP13JS2VH" localSheetId="0">СВОД!$B$192</definedName>
    <definedName name="ZAP13OM31I" localSheetId="0">СВОД!$B$176</definedName>
    <definedName name="ZAP143A2VO" localSheetId="0">СВОД!$E$26</definedName>
    <definedName name="ZAP14KC30V" localSheetId="0">СВОД!$B$117</definedName>
    <definedName name="ZAP14NC30J" localSheetId="0">СВОД!$C$63</definedName>
    <definedName name="ZAP14VU2TQ" localSheetId="0">СВОД!$B$103</definedName>
    <definedName name="ZAP15022TS" localSheetId="0">СВОД!$B$162</definedName>
    <definedName name="ZAP156M30U" localSheetId="0">СВОД!$B$213</definedName>
    <definedName name="ZAP157830C" localSheetId="0">СВОД!$E$22</definedName>
    <definedName name="ZAP158C33P" localSheetId="0">СВОД!$B$280</definedName>
    <definedName name="ZAP15CA318" localSheetId="0">СВОД!$D$37</definedName>
    <definedName name="ZAP15KU32H" localSheetId="0">СВОД!$B$132</definedName>
    <definedName name="ZAP15PQ31J" localSheetId="0">СВОД!$B$350</definedName>
    <definedName name="ZAP1636361" localSheetId="0">СВОД!$B$228</definedName>
    <definedName name="ZAP16PU32M" localSheetId="0">СВОД!$F$26</definedName>
    <definedName name="ZAP172K371" localSheetId="0">СВОД!$B$146</definedName>
    <definedName name="ZAP174E32R" localSheetId="0">СВОД!$C$192</definedName>
    <definedName name="ZAP17M233S" localSheetId="0">СВОД!$C$176</definedName>
    <definedName name="ZAP17NK31G" localSheetId="0">СВОД!$D$63</definedName>
    <definedName name="ZAP17PU30H" localSheetId="0">СВОД!$F$22</definedName>
    <definedName name="ZAP17QK31V" localSheetId="0">СВОД!$C$103</definedName>
    <definedName name="ZAP17RK321" localSheetId="0">СВОД!$C$162</definedName>
    <definedName name="ZAP18BA33G" localSheetId="0">СВОД!$E$117</definedName>
    <definedName name="ZAP18Q632L" localSheetId="0">СВОД!$C$213</definedName>
    <definedName name="ZAP198831R" localSheetId="0">СВОД!$D$350</definedName>
    <definedName name="ZAP19BI344" localSheetId="0">СВОД!$E$37</definedName>
    <definedName name="ZAP1AB830L" localSheetId="0">СВОД!$G$22</definedName>
    <definedName name="ZAP1AFS35L" localSheetId="0">СВОД!$G$26</definedName>
    <definedName name="ZAP1AFU37A" localSheetId="0">СВОД!$D$280</definedName>
    <definedName name="ZAP1ANE34L" localSheetId="0">СВОД!$B$260</definedName>
    <definedName name="ZAP1B1833D" localSheetId="0">СВОД!$D$136</definedName>
    <definedName name="ZAP1B1E390" localSheetId="0">СВОД!$D$132</definedName>
    <definedName name="ZAP1BJU369" localSheetId="0">СВОД!$D$228</definedName>
    <definedName name="ZAP1BKM34V" localSheetId="0">СВОД!$D$192</definedName>
    <definedName name="ZAP1BMI33N" localSheetId="0">СВОД!$C$203</definedName>
    <definedName name="ZAP1BPM341" localSheetId="0">СВОД!$D$103</definedName>
    <definedName name="ZAP1BRI343" localSheetId="0">СВОД!$D$162</definedName>
    <definedName name="ZAP1BTG35T" localSheetId="0">СВОД!$E$63</definedName>
    <definedName name="ZAP1CFU2UI" localSheetId="0">СВОД!$A$26</definedName>
    <definedName name="ZAP1CMK322" localSheetId="0">СВОД!$E$350</definedName>
    <definedName name="ZAP1COU36D" localSheetId="0">СВОД!$D$176</definedName>
    <definedName name="ZAP1CQO30O" localSheetId="0">СВОД!$H$22</definedName>
    <definedName name="ZAP1D0833J" localSheetId="0">СВОД!$D$351</definedName>
    <definedName name="ZAP1D1C379" localSheetId="0">СВОД!$D$146</definedName>
    <definedName name="ZAP1DKI369" localSheetId="0">СВОД!$D$213</definedName>
    <definedName name="ZAP1DMM3AM" localSheetId="0">СВОД!$B$78</definedName>
    <definedName name="ZAP1E1Q39U" localSheetId="0">СВОД!$F$117</definedName>
    <definedName name="ZAP1F783AH" localSheetId="0">СВОД!$F$37</definedName>
    <definedName name="ZAP1F8030Q" localSheetId="0">СВОД!$I$22</definedName>
    <definedName name="ZAP1FEM32N" localSheetId="0">СВОД!$B$82</definedName>
    <definedName name="ZAP1FGO34T" localSheetId="0">СВОД!$D$260</definedName>
    <definedName name="ZAP1FIE389" localSheetId="0">СВОД!$F$128</definedName>
    <definedName name="ZAP1FJS37O" localSheetId="0">СВОД!$H$26</definedName>
    <definedName name="ZAP1FKM38A" localSheetId="0">СВОД!$E$136</definedName>
    <definedName name="ZAP1FLQ36C" localSheetId="0">СВОД!$D$152</definedName>
    <definedName name="ZAP1FUE376" localSheetId="0">СВОД!$D$52</definedName>
    <definedName name="ZAP1G1U33F" localSheetId="0">СВОД!$B$81</definedName>
    <definedName name="ZAP1G20377" localSheetId="0">СВОД!$C$67</definedName>
    <definedName name="ZAP1G4G328" localSheetId="0">СВОД!$F$350</definedName>
    <definedName name="ZAP1G543AR" localSheetId="0">СВОД!$D$67</definedName>
    <definedName name="ZAP1G7U332" localSheetId="0">СВОД!$D$38</definedName>
    <definedName name="ZAP1G8E333" localSheetId="0">СВОД!$D$45</definedName>
    <definedName name="ZAP1G8I37T" localSheetId="0">СВОД!$C$181</definedName>
    <definedName name="ZAP1G8I385" localSheetId="0">СВОД!$B$312</definedName>
    <definedName name="ZAP1GBO393" localSheetId="0">СВОД!$C$108</definedName>
    <definedName name="ZAP1GNA36A" localSheetId="0">СВОД!$E$103</definedName>
    <definedName name="ZAP1H1U35S" localSheetId="0">СВОД!$D$336</definedName>
    <definedName name="ZAP1H4E384" localSheetId="0">СВОД!$E$162</definedName>
    <definedName name="ZAP1H4M334" localSheetId="0">СВОД!$E$310</definedName>
    <definedName name="ZAP1H54358" localSheetId="0">СВОД!$D$250</definedName>
    <definedName name="ZAP1H86384" localSheetId="0">СВОД!$E$228</definedName>
    <definedName name="ZAP1H8C35P" localSheetId="0">СВОД!$B$52</definedName>
    <definedName name="ZAP1H8M359" localSheetId="0">СВОД!$D$271</definedName>
    <definedName name="ZAP1HHS398" localSheetId="0">СВОД!$E$192</definedName>
    <definedName name="ZAP1HII30R" localSheetId="0">СВОД!$J$22</definedName>
    <definedName name="ZAP1HNE3BP" localSheetId="0">СВОД!$D$356</definedName>
    <definedName name="ZAP1HO6397" localSheetId="0">СВОД!$E$132</definedName>
    <definedName name="ZAP1HRQ3DO" localSheetId="0">СВОД!$E$280</definedName>
    <definedName name="ZAP1HSS395" localSheetId="0">СВОД!$F$63</definedName>
    <definedName name="ZAP1HT636J" localSheetId="0">СВОД!$D$335</definedName>
    <definedName name="ZAP1HUI38R" localSheetId="0">СВОД!$A$13</definedName>
    <definedName name="ZAP1I5I368" localSheetId="0">СВОД!$B$136</definedName>
    <definedName name="ZAP1IMG36I" localSheetId="0">СВОД!$B$203</definedName>
    <definedName name="ZAP1IS439F" localSheetId="0">СВОД!$E$176</definedName>
    <definedName name="ZAP1J1M37F" localSheetId="0">СВОД!$A$58</definedName>
    <definedName name="ZAP1J3A3A6" localSheetId="0">СВОД!$C$166</definedName>
    <definedName name="ZAP1J76395" localSheetId="0">СВОД!$E$146</definedName>
    <definedName name="ZAP1JGS38K" localSheetId="0">СВОД!$A$32</definedName>
    <definedName name="ZAP1JK438V" localSheetId="0">СВОД!$E$213</definedName>
    <definedName name="ZAP1JOI394" localSheetId="0">СВОД!$A$2</definedName>
    <definedName name="ZAP1KHI37G" localSheetId="0">СВОД!$E$38</definedName>
    <definedName name="ZAP1KI430R" localSheetId="0">СВОД!$E$76</definedName>
    <definedName name="ZAP1KIG37H" localSheetId="0">СВОД!$E$45</definedName>
    <definedName name="ZAP1KMM38F" localSheetId="0">СВОД!$E$152</definedName>
    <definedName name="ZAP1L243A4" localSheetId="0">СВОД!$G$117</definedName>
    <definedName name="ZAP1L2C38K" localSheetId="0">СВОД!$G$350</definedName>
    <definedName name="ZAP1L2E399" localSheetId="0">СВОД!$E$52</definedName>
    <definedName name="ZAP1L4E393" localSheetId="0">СВОД!#REF!</definedName>
    <definedName name="ZAP1LAE3A7" localSheetId="0">СВОД!$I$26</definedName>
    <definedName name="ZAP1LDS36F" localSheetId="0">СВОД!$B$128</definedName>
    <definedName name="ZAP1LN439E" localSheetId="0">СВОД!$D$203</definedName>
    <definedName name="ZAP1LNC3BA" localSheetId="0">СВОД!$E$260</definedName>
    <definedName name="ZAP1LQM39F" localSheetId="0">СВОД!$E$250</definedName>
    <definedName name="ZAP1LRC3A4" localSheetId="0">СВОД!$B$356</definedName>
    <definedName name="ZAP1LS03BH" localSheetId="0">СВОД!$A$114</definedName>
    <definedName name="ZAP1LTA39K" localSheetId="0">СВОД!$D$181</definedName>
    <definedName name="ZAP1LTA3B6" localSheetId="0">СВОД!$A$129</definedName>
    <definedName name="ZAP1LU839G" localSheetId="0">СВОД!$E$271</definedName>
    <definedName name="ZAP1LVI36N" localSheetId="0">СВОД!$B$108</definedName>
    <definedName name="ZAP1M1C36O" localSheetId="0">СВОД!$B$152</definedName>
    <definedName name="ZAP1M1O3EA" localSheetId="0">СВОД!$D$78</definedName>
    <definedName name="ZAP1M1Q39H" localSheetId="0">СВОД!$D$302</definedName>
    <definedName name="ZAP1M343C5" localSheetId="0">СВОД!$A$137</definedName>
    <definedName name="ZAP1M4I3C6" localSheetId="0">СВОД!$A$187</definedName>
    <definedName name="ZAP1M4M38A" localSheetId="0">СВОД!$E$336</definedName>
    <definedName name="ZAP1M5036Q" localSheetId="0">СВОД!$B$181</definedName>
    <definedName name="ZAP1M8C3B1" localSheetId="0">СВОД!$A$256</definedName>
    <definedName name="ZAP1M8M399" localSheetId="0">СВОД!$F$351</definedName>
    <definedName name="ZAP1M8M3CF" localSheetId="0">СВОД!$A$209</definedName>
    <definedName name="ZAP1MC03BU" localSheetId="0">СВОД!$A$224</definedName>
    <definedName name="ZAP1MCQ3AK" localSheetId="0">СВОД!$A$277</definedName>
    <definedName name="ZAP1MEQ3C8" localSheetId="0">СВОД!$A$331</definedName>
    <definedName name="ZAP1MGG37D" localSheetId="0">СВОД!$E$351</definedName>
    <definedName name="ZAP1MKI3CB" localSheetId="0">СВОД!$A$308</definedName>
    <definedName name="ZAP1ML6391" localSheetId="0">СВОД!$D$261</definedName>
    <definedName name="ZAP1MMG3B7" localSheetId="0">СВОД!$D$108</definedName>
    <definedName name="ZAP1MMU37A" localSheetId="0">СВОД!$B$67</definedName>
    <definedName name="ZAP1MNG3CS" localSheetId="0">СВОД!$A$347</definedName>
    <definedName name="ZAP1MV039R" localSheetId="0">СВОД!$D$265</definedName>
    <definedName name="ZAP1N1A36K" localSheetId="0">СВОД!$I$15</definedName>
    <definedName name="ZAP1N303BS" localSheetId="0">СВОД!$E$67</definedName>
    <definedName name="ZAP1N8K388" localSheetId="0">СВОД!$F$228</definedName>
    <definedName name="ZAP1N9U3ED" localSheetId="0">СВОД!$G$37</definedName>
    <definedName name="ZAP1NG6368" localSheetId="0">СВОД!$D$79</definedName>
    <definedName name="ZAP1NHA3B5" localSheetId="0">СВОД!$B$293</definedName>
    <definedName name="ZAP1NHC36N" localSheetId="0">СВОД!$D$298</definedName>
    <definedName name="ZAP1NHC3BN" localSheetId="0">СВОД!$D$312</definedName>
    <definedName name="ZAP1NHK36R" localSheetId="0">СВОД!$E$335</definedName>
    <definedName name="ZAP1NNQ3AC" localSheetId="0">СВОД!$B$166</definedName>
    <definedName name="ZAP1O4K3C8" localSheetId="0">СВОД!#REF!</definedName>
    <definedName name="ZAP1O52383" localSheetId="0">СВОД!$B$250</definedName>
    <definedName name="ZAP1O8K384" localSheetId="0">СВОД!$B$271</definedName>
    <definedName name="ZAP1O8U3AH" localSheetId="0">СВОД!$D$293</definedName>
    <definedName name="ZAP1OH43BR" localSheetId="0">СВОД!$F$192</definedName>
    <definedName name="ZAP1OLI3B2" localSheetId="0">СВОД!$F$132</definedName>
    <definedName name="ZAP1PBQ3A9" localSheetId="0">СВОД!$D$288</definedName>
    <definedName name="ZAP1PEM39J" localSheetId="0">СВОД!$D$84</definedName>
    <definedName name="ZAP1PF43EF" localSheetId="0">СВОД!$E$356</definedName>
    <definedName name="ZAP1PPK39A" localSheetId="0">СВОД!$F$146</definedName>
    <definedName name="ZAP1PQQ34M" localSheetId="0">СВОД!$F$258</definedName>
    <definedName name="ZAP1Q1K3C9" localSheetId="0">СВОД!$D$166</definedName>
    <definedName name="ZAP1QCO3AN" localSheetId="0">СВОД!$F$38</definedName>
    <definedName name="ZAP1QE43AO" localSheetId="0">СВОД!$F$45</definedName>
    <definedName name="ZAP1QGU360" localSheetId="0">СВОД!$J$15</definedName>
    <definedName name="ZAP1QJ23AD" localSheetId="0">СВОД!$A$94</definedName>
    <definedName name="ZAP1QN03B0" localSheetId="0">СВОД!$B$325</definedName>
    <definedName name="ZAP1QP03BO" localSheetId="0">СВОД!$F$52</definedName>
    <definedName name="ZAP1QQ23AB" localSheetId="0">СВОД!$A$153</definedName>
    <definedName name="ZAP1RBS3B5" localSheetId="0">СВОД!$E$203</definedName>
    <definedName name="ZAP1RFE3B6" localSheetId="0">СВОД!$F$250</definedName>
    <definedName name="ZAP1RHU3FA" localSheetId="0">СВОД!$D$281</definedName>
    <definedName name="ZAP1RJ03B7" localSheetId="0">СВОД!$F$271</definedName>
    <definedName name="ZAP1RJE3ID" localSheetId="0">СВОД!$F$280</definedName>
    <definedName name="ZAP1RJI38B" localSheetId="0">СВОД!$B$302</definedName>
    <definedName name="ZAP1RMI3B8" localSheetId="0">СВОД!$E$302</definedName>
    <definedName name="ZAP1RQ43B9" localSheetId="0">СВОД!$D$325</definedName>
    <definedName name="ZAP1RT83BF" localSheetId="0">СВОД!$A$7</definedName>
    <definedName name="ZAP1RTM3BA" localSheetId="0">СВОД!$E$341</definedName>
    <definedName name="ZAP1S0M3BR" localSheetId="0">СВОД!$G$35</definedName>
    <definedName name="ZAP1S3A3B4" localSheetId="0">СВОД!$A$145</definedName>
    <definedName name="ZAP1SAI36J" localSheetId="0">СВОД!$E$298</definedName>
    <definedName name="ZAP1SJQ3BD" localSheetId="0">СВОД!$F$336</definedName>
    <definedName name="ZAP1SP23BP" localSheetId="0">СВОД!$A$182</definedName>
    <definedName name="ZAP1SU034G" localSheetId="0">СВОД!$F$279</definedName>
    <definedName name="ZAP1SVI3FD" localSheetId="0">СВОД!$A$8</definedName>
    <definedName name="ZAP1T4A39R" localSheetId="0">СВОД!$E$265</definedName>
    <definedName name="ZAP1T5C3CC" localSheetId="0">СВОД!$G$351</definedName>
    <definedName name="ZAP1T7C3BF" localSheetId="0">СВОД!$F$260</definedName>
    <definedName name="ZAP1T9A3A3" localSheetId="0">СВОД!$A$12</definedName>
    <definedName name="ZAP1TCU3CR" localSheetId="0">СВОД!$E$261</definedName>
    <definedName name="ZAP1TGS3BG" localSheetId="0">СВОД!$A$72</definedName>
    <definedName name="ZAP1TL43AV" localSheetId="0">СВОД!$A$31</definedName>
    <definedName name="ZAP1TMG3B0" localSheetId="0">СВОД!$A$57</definedName>
    <definedName name="ZAP1TTM3BH" localSheetId="0">СВОД!$G$228</definedName>
    <definedName name="ZAP1U9I3E4" localSheetId="0">СВОД!$D$313</definedName>
    <definedName name="ZAP1UAC358" localSheetId="0">СВОД!$D$310</definedName>
    <definedName name="ZAP1UCK3CP" localSheetId="0">СВОД!$D$76</definedName>
    <definedName name="ZAP1UCM3EN" localSheetId="0">СВОД!$A$109</definedName>
    <definedName name="ZAP1UDC3E7" localSheetId="0">СВОД!$D$316</definedName>
    <definedName name="ZAP1UDS3D0" localSheetId="0">СВОД!$E$226</definedName>
    <definedName name="ZAP1UF43BK" localSheetId="0">СВОД!$E$190</definedName>
    <definedName name="ZAP1UMU3D9" localSheetId="0">СВОД!$F$335</definedName>
    <definedName name="ZAP1UOU3DV" localSheetId="0">СВОД!$A$68</definedName>
    <definedName name="ZAP1UR43BN" localSheetId="0">СВОД!$A$190</definedName>
    <definedName name="ZAP1UUK3BK" localSheetId="0">СВОД!$A$113</definedName>
    <definedName name="ZAP1V423BN" localSheetId="0">СВОД!$A$186</definedName>
    <definedName name="ZAP1V4I39I" localSheetId="0">СВОД!$B$64</definedName>
    <definedName name="ZAP1V5E3BO" localSheetId="0">СВОД!$A$208</definedName>
    <definedName name="ZAP1V6Q3BP" localSheetId="0">СВОД!$A$223</definedName>
    <definedName name="ZAP1V7A3B0" localSheetId="0">СВОД!$D$226</definedName>
    <definedName name="ZAP1V863BQ" localSheetId="0">СВОД!$A$255</definedName>
    <definedName name="ZAP1V9I3BR" localSheetId="0">СВОД!$A$276</definedName>
    <definedName name="ZAP1V9Q3EN" localSheetId="0">СВОД!$E$116</definedName>
    <definedName name="ZAP1VAU3BS" localSheetId="0">СВОД!$A$307</definedName>
    <definedName name="ZAP1VBE3FC" localSheetId="0">СВОД!$F$21</definedName>
    <definedName name="ZAP1VCA3BT" localSheetId="0">СВОД!$A$330</definedName>
    <definedName name="ZAP1VDM3BU" localSheetId="0">СВОД!$A$346</definedName>
    <definedName name="ZAP1VEK3E7" localSheetId="0">СВОД!$E$189</definedName>
    <definedName name="ZAP1VFS3BO" localSheetId="0">СВОД!$A$141</definedName>
    <definedName name="ZAP1VGU3DL" localSheetId="0">СВОД!$B$116</definedName>
    <definedName name="ZAP1VHM3FP" localSheetId="0">СВОД!$H$18</definedName>
    <definedName name="ZAP1VL63DN" localSheetId="0">СВОД!$D$92</definedName>
    <definedName name="ZAP1VL83DC" localSheetId="0">СВОД!$E$293</definedName>
    <definedName name="ZAP1VNK3G3" localSheetId="0">СВОД!$D$144</definedName>
    <definedName name="ZAP1VQ23ET" localSheetId="0">СВОД!$B$144</definedName>
    <definedName name="ZAP1VQG3CH" localSheetId="0">СВОД!$A$98</definedName>
    <definedName name="ZAP1VQM3I4" localSheetId="0">СВОД!$E$78</definedName>
    <definedName name="ZAP1VRC3D7" localSheetId="0">СВОД!$A$102</definedName>
    <definedName name="ZAP1VSC3E3" localSheetId="0">СВОД!$E$312</definedName>
    <definedName name="ZAP200439T" localSheetId="0">СВОД!$E$333</definedName>
    <definedName name="ZAP203S3AB" localSheetId="0">СВОД!#REF!</definedName>
    <definedName name="ZAP205I3CH" localSheetId="0">СВОД!$B$341</definedName>
    <definedName name="ZAP206039R" localSheetId="0">СВОД!$E$36</definedName>
    <definedName name="ZAP206U3BE" localSheetId="0">СВОД!$A$77</definedName>
    <definedName name="ZAP20BO3CN" localSheetId="0">СВОД!$B$218</definedName>
    <definedName name="ZAP20F83AT" localSheetId="0">СВОД!$A$227</definedName>
    <definedName name="ZAP20JC3E9" localSheetId="0">СВОД!$E$288</definedName>
    <definedName name="ZAP20KS3AF" localSheetId="0">СВОД!$C$18</definedName>
    <definedName name="ZAP20MI3B9" localSheetId="0">СВОД!$F$35</definedName>
    <definedName name="ZAP218Q3DE" localSheetId="0">СВОД!$H$15</definedName>
    <definedName name="ZAP21BG3CH" localSheetId="0">СВОД!$A$167</definedName>
    <definedName name="ZAP21BI3BO" localSheetId="0">СВОД!$A$311</definedName>
    <definedName name="ZAP21BO3DS" localSheetId="0">СВОД!$A$334</definedName>
    <definedName name="ZAP21J83DK" localSheetId="0">СВОД!$F$356</definedName>
    <definedName name="ZAP21JG3E6" localSheetId="0">СВОД!$E$18</definedName>
    <definedName name="ZAP21KE3ER" localSheetId="0">СВОД!$F$19</definedName>
    <definedName name="ZAP21P83E5" localSheetId="0">СВОД!$B$34</definedName>
    <definedName name="ZAP21TC39Q" localSheetId="0">СВОД!$F$333</definedName>
    <definedName name="ZAP21US3CG" localSheetId="0">СВОД!$D$18</definedName>
    <definedName name="ZAP21VM39S" localSheetId="0">СВОД!$E$211</definedName>
    <definedName name="ZAP21VM39U" localSheetId="0">СВОД!$F$60</definedName>
    <definedName name="ZAP222039U" localSheetId="0">СВОД!$G$349</definedName>
    <definedName name="ZAP22203A0" localSheetId="0">СВОД!$G$226</definedName>
    <definedName name="ZAP225O3DJ" localSheetId="0">СВОД!$D$34</definedName>
    <definedName name="ZAP226U3CJ" localSheetId="0">СВОД!$D$211</definedName>
    <definedName name="ZAP227G3C1" localSheetId="0">СВОД!$B$42</definedName>
    <definedName name="ZAP22EA3EI" localSheetId="0">СВОД!$C$16</definedName>
    <definedName name="ZAP22EO3DC" localSheetId="0">СВОД!$A$204</definedName>
    <definedName name="ZAP22HE3DU" localSheetId="0">СВОД!$B$92</definedName>
    <definedName name="ZAP22HM3GV" localSheetId="0">СВОД!$A$27</definedName>
    <definedName name="ZAP22N23E1" localSheetId="0">СВОД!$B$189</definedName>
    <definedName name="ZAP22PE3DF" localSheetId="0">СВОД!$A$219</definedName>
    <definedName name="ZAP22R43D0" localSheetId="0">СВОД!$B$177</definedName>
    <definedName name="ZAP22SC3H2" localSheetId="0">СВОД!$A$53</definedName>
    <definedName name="ZAP230G3J5" localSheetId="0">СВОД!$B$83</definedName>
    <definedName name="ZAP23403EL" localSheetId="0">СВОД!#REF!</definedName>
    <definedName name="ZAP23443DI" localSheetId="0">СВОД!$A$251</definedName>
    <definedName name="ZAP235G3D5" localSheetId="0">СВОД!$F$349</definedName>
    <definedName name="ZAP237Q3BC" localSheetId="0">СВОД!$B$226</definedName>
    <definedName name="ZAP23FM3C9" localSheetId="0">СВОД!$B$76</definedName>
    <definedName name="ZAP23IG3C1" localSheetId="0">СВОД!$F$131</definedName>
    <definedName name="ZAP23JQ3EL" localSheetId="0">СВОД!$E$101</definedName>
    <definedName name="ZAP23L83DF" localSheetId="0">СВОД!$B$233</definedName>
    <definedName name="ZAP23QE3EN" localSheetId="0">СВОД!$D$349</definedName>
    <definedName name="ZAP23RA3CE" localSheetId="0">СВОД!$B$49</definedName>
    <definedName name="ZAP23T83C7" localSheetId="0">СВОД!#REF!</definedName>
    <definedName name="ZAP241S3FE" localSheetId="0">СВОД!$B$349</definedName>
    <definedName name="ZAP24623AB" localSheetId="0">СВОД!$B$310</definedName>
    <definedName name="ZAP249O3F1" localSheetId="0">СВОД!$B$101</definedName>
    <definedName name="ZAP24CM3C6" localSheetId="0">СВОД!$B$118</definedName>
    <definedName name="ZAP24SM3I3" localSheetId="0">СВОД!$E$281</definedName>
    <definedName name="ZAP25223FB" localSheetId="0">СВОД!$E$34</definedName>
    <definedName name="ZAP253G3IE" localSheetId="0">СВОД!$D$319</definedName>
    <definedName name="ZAP254E3G8" localSheetId="0">СВОД!$A$212</definedName>
    <definedName name="ZAP255S3B7" localSheetId="0">СВОД!$B$298</definedName>
    <definedName name="ZAP256C3ES" localSheetId="0">СВОД!$B$241</definedName>
    <definedName name="ZAP256U3D0" localSheetId="0">СВОД!$B$333</definedName>
    <definedName name="ZAP25923E2" localSheetId="0">СВОД!$A$157</definedName>
    <definedName name="ZAP259U3EO" localSheetId="0">СВОД!$A$161</definedName>
    <definedName name="ZAP25CK3E3" localSheetId="0">СВОД!$A$171</definedName>
    <definedName name="ZAP25DG3EP" localSheetId="0">СВОД!$A$175</definedName>
    <definedName name="ZAP25G63JJ" localSheetId="0">СВОД!$C$101</definedName>
    <definedName name="ZAP25K43FS" localSheetId="0">СВОД!$E$35</definedName>
    <definedName name="ZAP25MK3DM" localSheetId="0">СВОД!$D$333</definedName>
    <definedName name="ZAP25OK3DF" localSheetId="0">СВОД!$B$229</definedName>
    <definedName name="ZAP25VQ3FQ" localSheetId="0">СВОД!$A$16</definedName>
    <definedName name="ZAP261G3FR" localSheetId="0">СВОД!$F$34</definedName>
    <definedName name="ZAP26D23DU" localSheetId="0">СВОД!$B$237</definedName>
    <definedName name="ZAP26IS3G1" localSheetId="0">СВОД!$C$17</definedName>
    <definedName name="ZAP26OC3DO" localSheetId="0">СВОД!$G$19</definedName>
    <definedName name="ZAP26U43DT" localSheetId="0">СВОД!$B$88</definedName>
    <definedName name="ZAP26VC3FR" localSheetId="0">СВОД!$E$19</definedName>
    <definedName name="ZAP26VE3JB" localSheetId="0">СВОД!$A$259</definedName>
    <definedName name="ZAP270I3KB" localSheetId="0">СВОД!$C$190</definedName>
    <definedName name="ZAP272Q3HT" localSheetId="0">СВОД!$A$3</definedName>
    <definedName name="ZAP276E3G4" localSheetId="0">СВОД!$E$131</definedName>
    <definedName name="ZAP27CG3II" localSheetId="0">СВОД!$B$87</definedName>
    <definedName name="ZAP27E83BF" localSheetId="0">СВОД!$F$189</definedName>
    <definedName name="ZAP27EO3GT" localSheetId="0">СВОД!$E$349</definedName>
    <definedName name="ZAP27M43D9" localSheetId="0">СВОД!$F$144</definedName>
    <definedName name="ZAP27OU3DA" localSheetId="0">СВОД!$B$86</definedName>
    <definedName name="ZAP27OU3F6" localSheetId="0">СВОД!$B$149</definedName>
    <definedName name="ZAP27QG3JF" localSheetId="0">СВОД!$A$4</definedName>
    <definedName name="ZAP27SQ3ES" localSheetId="0">СВОД!$A$272</definedName>
    <definedName name="ZAP27SS3ES" localSheetId="0">СВОД!$A$342</definedName>
    <definedName name="ZAP28163JQ" localSheetId="0">СВОД!$G$34</definedName>
    <definedName name="ZAP287G3EV" localSheetId="0">СВОД!$A$303</definedName>
    <definedName name="ZAP289G3GO" localSheetId="0">СВОД!$A$93</definedName>
    <definedName name="ZAP28AO3E8" localSheetId="0">СВОД!$B$133</definedName>
    <definedName name="ZAP28CE3EI" localSheetId="0">СВОД!$B$41</definedName>
    <definedName name="ZAP28CG3EJ" localSheetId="0">СВОД!$B$48</definedName>
    <definedName name="ZAP28I63F2" localSheetId="0">СВОД!$A$326</definedName>
    <definedName name="ZAP29263II" localSheetId="0">СВОД!$H$16</definedName>
    <definedName name="ZAP292C3G6" localSheetId="0">СВОД!$E$160</definedName>
    <definedName name="ZAP294K3JR" localSheetId="0">СВОД!#REF!</definedName>
    <definedName name="ZAP29543IP" localSheetId="0">СВОД!$B$60</definedName>
    <definedName name="ZAP295M3FM" localSheetId="0">СВОД!$B$245</definedName>
    <definedName name="ZAP295U3G7" localSheetId="0">СВОД!$E$174</definedName>
    <definedName name="ZAP29GQ3EO" localSheetId="0">СВОД!$D$35</definedName>
    <definedName name="ZAP29OA3GI" localSheetId="0">СВОД!$B$160</definedName>
    <definedName name="ZAP29PE3E5" localSheetId="0">СВОД!$C$19</definedName>
    <definedName name="ZAP29RS3GJ" localSheetId="0">СВОД!$B$174</definedName>
    <definedName name="ZAP29TA3EP" localSheetId="0">СВОД!$D$15</definedName>
    <definedName name="ZAP2A723HC" localSheetId="0">СВОД!$E$144</definedName>
    <definedName name="ZAP2A9A3FH" localSheetId="0">СВОД!$E$258</definedName>
    <definedName name="ZAP2ADC3GP" localSheetId="0">СВОД!$B$40</definedName>
    <definedName name="ZAP2AFQ3G4" localSheetId="0">СВОД!$B$147</definedName>
    <definedName name="ZAP2AK03IM" localSheetId="0">СВОД!$B$279</definedName>
    <definedName name="ZAP2AL83GP" localSheetId="0">СВОД!$B$45</definedName>
    <definedName name="ZAP2AN63HJ" localSheetId="0">СВОД!$B$211</definedName>
    <definedName name="ZAP2AUM3K4" localSheetId="0">СВОД!$C$191</definedName>
    <definedName name="ZAP2AUO3L4" localSheetId="0">СВОД!$C$160</definedName>
    <definedName name="ZAP2B2A3L5" localSheetId="0">СВОД!$C$174</definedName>
    <definedName name="ZAP2BDG3HM" localSheetId="0">СВОД!$B$15</definedName>
    <definedName name="ZAP2BEM3F2" localSheetId="0">СВОД!$A$6</definedName>
    <definedName name="ZAP2BR43JI" localSheetId="0">СВОД!$B$131</definedName>
    <definedName name="ZAP2BVM3F4" localSheetId="0">СВОД!$F$226</definedName>
    <definedName name="ZAP2C3O3MO" localSheetId="0">СВОД!$B$38</definedName>
    <definedName name="ZAP2CC43GS" localSheetId="0">СВОД!$C$211</definedName>
    <definedName name="ZAP2CCM3FE" localSheetId="0">СВОД!$B$89</definedName>
    <definedName name="ZAP2CG83FF" localSheetId="0">СВОД!$B$90</definedName>
    <definedName name="ZAP2CGM3G2" localSheetId="0">СВОД!#REF!</definedName>
    <definedName name="ZAP2CLE3EN" localSheetId="0">СВОД!$E$279</definedName>
    <definedName name="ZAP2CU83DI" localSheetId="0">СВОД!$A$10</definedName>
    <definedName name="ZAP2CUA3DJ" localSheetId="0">СВОД!$A$29</definedName>
    <definedName name="ZAP2CUC3DK" localSheetId="0">СВОД!$A$55</definedName>
    <definedName name="ZAP2CUE3DL" localSheetId="0">СВОД!$A$70</definedName>
    <definedName name="ZAP2CV83DK" localSheetId="0">СВОД!$A$111</definedName>
    <definedName name="ZAP2D0O3DN" localSheetId="0">СВОД!$A$184</definedName>
    <definedName name="ZAP2D0Q3DO" localSheetId="0">СВОД!$A$206</definedName>
    <definedName name="ZAP2D0S3DP" localSheetId="0">СВОД!$A$221</definedName>
    <definedName name="ZAP2D0U3DQ" localSheetId="0">СВОД!$A$253</definedName>
    <definedName name="ZAP2D103DR" localSheetId="0">СВОД!$A$274</definedName>
    <definedName name="ZAP2D123DS" localSheetId="0">СВОД!$A$305</definedName>
    <definedName name="ZAP2D143DT" localSheetId="0">СВОД!$A$328</definedName>
    <definedName name="ZAP2D163DU" localSheetId="0">СВОД!$A$344</definedName>
    <definedName name="ZAP2D403HS" localSheetId="0">СВОД!$B$258</definedName>
    <definedName name="ZAP2D4Q3ET" localSheetId="0">СВОД!$A$96</definedName>
    <definedName name="ZAP2DBU3EV" localSheetId="0">СВОД!$A$139</definedName>
    <definedName name="ZAP2DEK3KO" localSheetId="0">СВОД!$D$62</definedName>
    <definedName name="ZAP2DJ23F1" localSheetId="0">СВОД!$A$155</definedName>
    <definedName name="ZAP2DKM3IR" localSheetId="0">СВОД!$D$258</definedName>
    <definedName name="ZAP2DQ63F3" localSheetId="0">СВОД!$A$169</definedName>
    <definedName name="ZAP2EDI3J0" localSheetId="0">СВОД!$I$16</definedName>
    <definedName name="ZAP2EJ23NA" localSheetId="0">СВОД!$C$60</definedName>
    <definedName name="ZAP2EQM3I5" localSheetId="0">СВОД!$D$279</definedName>
    <definedName name="ZAP2FDI3L1" localSheetId="0">СВОД!$B$16</definedName>
    <definedName name="ZAP2FDO3KJ" localSheetId="0">СВОД!#REF!</definedName>
    <definedName name="ZAP2FIK3KK" localSheetId="0">СВОД!$F$116</definedName>
    <definedName name="ZAP2FRU3IA" localSheetId="0">СВОД!$B$47</definedName>
    <definedName name="ZAP2GCG3IJ" localSheetId="0">СВОД!$B$288</definedName>
    <definedName name="ZAP2GMS3IR" localSheetId="0">СВОД!$D$131</definedName>
    <definedName name="ZAP2GOC3M9" localSheetId="0">СВОД!$A$5</definedName>
    <definedName name="ZAP2H243IR" localSheetId="0">СВОД!$B$281</definedName>
    <definedName name="ZAP2HBE3J3" localSheetId="0">СВОД!$E$60</definedName>
    <definedName name="ZAP2I9G3MM" localSheetId="0">СВОД!#REF!</definedName>
    <definedName name="ZAP2IA23K6" localSheetId="0">СВОД!$G$116</definedName>
    <definedName name="ZAP2IK83JV" localSheetId="0">СВОД!$D$189</definedName>
    <definedName name="ZAP2INI3JK" localSheetId="0">СВОД!$J$18</definedName>
    <definedName name="ZAP2JFK3JJ" localSheetId="0">СВОД!$D$61</definedName>
    <definedName name="ZAP2JS43M2" localSheetId="0">СВОД!$B$84</definedName>
    <definedName name="ZAP2K0Q3K4" localSheetId="0">СВОД!$I$18</definedName>
    <definedName name="ZAP2KII3LB" localSheetId="0">СВОД!$B$91</definedName>
    <definedName name="ZAP2LQM3L4" localSheetId="0">СВОД!$D$190</definedName>
    <definedName name="ZAP2MO23KC" localSheetId="0">СВОД!$D$101</definedName>
    <definedName name="ZAP2NM63NR" localSheetId="0">СВОД!$B$79</definedName>
    <definedName name="ZAP2S6K3LT" localSheetId="0">СВОД!$D$160</definedName>
    <definedName name="ZAP2SA63LU" localSheetId="0">СВОД!$D$174</definedName>
  </definedNames>
  <calcPr calcId="152511"/>
</workbook>
</file>

<file path=xl/calcChain.xml><?xml version="1.0" encoding="utf-8"?>
<calcChain xmlns="http://schemas.openxmlformats.org/spreadsheetml/2006/main">
  <c r="G486" i="8" l="1"/>
  <c r="E213" i="8" l="1"/>
  <c r="G485" i="8"/>
  <c r="F273" i="8"/>
  <c r="F272" i="8"/>
  <c r="G72" i="8" l="1"/>
  <c r="G71" i="8"/>
  <c r="G70" i="8"/>
  <c r="G69" i="8"/>
  <c r="F165" i="8" l="1"/>
  <c r="F164" i="8"/>
  <c r="F135" i="8"/>
  <c r="F134" i="8"/>
  <c r="E198" i="8" l="1"/>
  <c r="E202" i="8"/>
  <c r="G310" i="8"/>
  <c r="F104" i="8"/>
  <c r="G29" i="2" l="1"/>
  <c r="E85" i="2"/>
  <c r="E87" i="2"/>
  <c r="E88" i="2" s="1"/>
  <c r="G22" i="2"/>
  <c r="G23" i="2"/>
  <c r="E543" i="8" l="1"/>
  <c r="E546" i="8" s="1"/>
  <c r="E547" i="8" s="1"/>
  <c r="E527" i="8"/>
  <c r="E530" i="8" s="1"/>
  <c r="E531" i="8" s="1"/>
  <c r="G513" i="8" l="1"/>
  <c r="G514" i="8" s="1"/>
  <c r="G515" i="8" l="1"/>
  <c r="G501" i="8"/>
  <c r="G370" i="8"/>
  <c r="G369" i="8"/>
  <c r="G368" i="8"/>
  <c r="G367" i="8"/>
  <c r="G366" i="8"/>
  <c r="G365" i="8"/>
  <c r="G364" i="8"/>
  <c r="G350" i="8"/>
  <c r="G349" i="8"/>
  <c r="G348" i="8"/>
  <c r="G347" i="8"/>
  <c r="G346" i="8"/>
  <c r="G345" i="8"/>
  <c r="G344" i="8"/>
  <c r="G343" i="8"/>
  <c r="G342" i="8"/>
  <c r="G341" i="8"/>
  <c r="G340" i="8"/>
  <c r="G339" i="8"/>
  <c r="G338" i="8"/>
  <c r="G337" i="8"/>
  <c r="G324" i="8"/>
  <c r="G325" i="8" s="1"/>
  <c r="G306" i="8"/>
  <c r="G307" i="8" s="1"/>
  <c r="G293" i="8"/>
  <c r="G294" i="8" s="1"/>
  <c r="G295" i="8" s="1"/>
  <c r="F224" i="8"/>
  <c r="F225" i="8" s="1"/>
  <c r="F226" i="8" s="1"/>
  <c r="G363" i="8" l="1"/>
  <c r="G371" i="8" s="1"/>
  <c r="G372" i="8" s="1"/>
  <c r="G351" i="8"/>
  <c r="G352" i="8" s="1"/>
  <c r="G311" i="8"/>
  <c r="G451" i="8"/>
  <c r="G394" i="8"/>
  <c r="G492" i="8"/>
  <c r="G484" i="8"/>
  <c r="G474" i="8"/>
  <c r="G493" i="8"/>
  <c r="G490" i="8"/>
  <c r="G489" i="8"/>
  <c r="G488" i="8"/>
  <c r="F268" i="8"/>
  <c r="F254" i="8"/>
  <c r="F270" i="8"/>
  <c r="F248" i="8"/>
  <c r="F245" i="8"/>
  <c r="F244" i="8"/>
  <c r="F133" i="8"/>
  <c r="F136" i="8" s="1"/>
  <c r="F132" i="8"/>
  <c r="F159" i="8"/>
  <c r="F131" i="8"/>
  <c r="G498" i="8" l="1"/>
  <c r="G499" i="8" s="1"/>
  <c r="G496" i="8"/>
  <c r="G495" i="8"/>
  <c r="G494" i="8"/>
  <c r="G487" i="8" s="1"/>
  <c r="G483" i="8"/>
  <c r="G482" i="8"/>
  <c r="G481" i="8"/>
  <c r="G480" i="8"/>
  <c r="G479" i="8"/>
  <c r="G478" i="8"/>
  <c r="G477" i="8"/>
  <c r="G476" i="8"/>
  <c r="G475" i="8"/>
  <c r="G473" i="8"/>
  <c r="G472" i="8"/>
  <c r="G471" i="8"/>
  <c r="G470" i="8"/>
  <c r="G469" i="8"/>
  <c r="G468" i="8"/>
  <c r="G467" i="8"/>
  <c r="G466" i="8"/>
  <c r="G465" i="8"/>
  <c r="G464" i="8"/>
  <c r="G463" i="8"/>
  <c r="G462" i="8"/>
  <c r="G461" i="8"/>
  <c r="G460" i="8"/>
  <c r="G459" i="8"/>
  <c r="G458" i="8"/>
  <c r="G442" i="8" s="1"/>
  <c r="G457" i="8"/>
  <c r="G456" i="8"/>
  <c r="G455" i="8"/>
  <c r="G454" i="8"/>
  <c r="G453" i="8"/>
  <c r="G452" i="8"/>
  <c r="G450" i="8"/>
  <c r="G449" i="8"/>
  <c r="G448" i="8"/>
  <c r="G447" i="8"/>
  <c r="G446" i="8"/>
  <c r="G445" i="8"/>
  <c r="G444" i="8"/>
  <c r="G443" i="8"/>
  <c r="G441" i="8"/>
  <c r="G440" i="8"/>
  <c r="G439" i="8"/>
  <c r="G438" i="8"/>
  <c r="G437" i="8"/>
  <c r="G436" i="8"/>
  <c r="G435" i="8"/>
  <c r="G434" i="8"/>
  <c r="G433" i="8"/>
  <c r="G432" i="8"/>
  <c r="G431" i="8"/>
  <c r="G430" i="8"/>
  <c r="G429" i="8"/>
  <c r="G428" i="8"/>
  <c r="G427" i="8"/>
  <c r="G426" i="8"/>
  <c r="G425" i="8"/>
  <c r="G424" i="8"/>
  <c r="G423" i="8"/>
  <c r="G422" i="8"/>
  <c r="G421" i="8"/>
  <c r="G420" i="8"/>
  <c r="G419" i="8"/>
  <c r="G418" i="8"/>
  <c r="G417" i="8"/>
  <c r="G416" i="8"/>
  <c r="G415" i="8"/>
  <c r="G414" i="8"/>
  <c r="G413" i="8"/>
  <c r="G412" i="8"/>
  <c r="G411" i="8"/>
  <c r="G410" i="8"/>
  <c r="G409" i="8"/>
  <c r="G408" i="8"/>
  <c r="G407" i="8"/>
  <c r="G406" i="8"/>
  <c r="G405" i="8"/>
  <c r="G404" i="8"/>
  <c r="G403" i="8"/>
  <c r="G402" i="8"/>
  <c r="G401" i="8"/>
  <c r="G400" i="8"/>
  <c r="G399" i="8"/>
  <c r="G398" i="8"/>
  <c r="G397" i="8"/>
  <c r="G396" i="8"/>
  <c r="G384" i="8" s="1"/>
  <c r="G497" i="8" s="1"/>
  <c r="G502" i="8" s="1"/>
  <c r="G395" i="8"/>
  <c r="F280" i="8"/>
  <c r="F281" i="8" s="1"/>
  <c r="F278" i="8"/>
  <c r="F279" i="8" s="1"/>
  <c r="F276" i="8"/>
  <c r="F275" i="8"/>
  <c r="F271" i="8"/>
  <c r="F269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3" i="8"/>
  <c r="F251" i="8"/>
  <c r="F250" i="8"/>
  <c r="F274" i="8" s="1"/>
  <c r="F249" i="8"/>
  <c r="F247" i="8"/>
  <c r="F246" i="8"/>
  <c r="F243" i="8"/>
  <c r="F242" i="8"/>
  <c r="F240" i="8"/>
  <c r="E191" i="8"/>
  <c r="E185" i="8"/>
  <c r="F167" i="8"/>
  <c r="F162" i="8"/>
  <c r="F161" i="8"/>
  <c r="F160" i="8"/>
  <c r="F158" i="8"/>
  <c r="F157" i="8"/>
  <c r="F156" i="8"/>
  <c r="F154" i="8" s="1"/>
  <c r="F141" i="8"/>
  <c r="F140" i="8"/>
  <c r="F130" i="8"/>
  <c r="F129" i="8"/>
  <c r="F128" i="8"/>
  <c r="F127" i="8"/>
  <c r="F125" i="8"/>
  <c r="F124" i="8"/>
  <c r="F123" i="8"/>
  <c r="F108" i="8"/>
  <c r="G73" i="8"/>
  <c r="G64" i="8"/>
  <c r="G63" i="8"/>
  <c r="G58" i="8"/>
  <c r="G56" i="8"/>
  <c r="G55" i="8"/>
  <c r="G54" i="8"/>
  <c r="G51" i="8"/>
  <c r="G50" i="8"/>
  <c r="E36" i="8"/>
  <c r="E35" i="8"/>
  <c r="F22" i="8"/>
  <c r="F16" i="8"/>
  <c r="E22" i="7"/>
  <c r="E20" i="7"/>
  <c r="E19" i="7"/>
  <c r="E56" i="5"/>
  <c r="E57" i="5" s="1"/>
  <c r="F43" i="5"/>
  <c r="F44" i="5" s="1"/>
  <c r="F27" i="5"/>
  <c r="F28" i="5" s="1"/>
  <c r="G19" i="5"/>
  <c r="G20" i="5" s="1"/>
  <c r="E17" i="4"/>
  <c r="E15" i="4"/>
  <c r="E18" i="4" s="1"/>
  <c r="H97" i="3"/>
  <c r="I97" i="3" s="1"/>
  <c r="F97" i="3"/>
  <c r="G97" i="3" s="1"/>
  <c r="D97" i="3"/>
  <c r="E97" i="3" s="1"/>
  <c r="J96" i="3"/>
  <c r="I95" i="3"/>
  <c r="G95" i="3"/>
  <c r="H94" i="3"/>
  <c r="I94" i="3" s="1"/>
  <c r="F94" i="3"/>
  <c r="G94" i="3" s="1"/>
  <c r="D94" i="3"/>
  <c r="E94" i="3" s="1"/>
  <c r="J93" i="3"/>
  <c r="H92" i="3"/>
  <c r="I92" i="3" s="1"/>
  <c r="F92" i="3"/>
  <c r="G92" i="3" s="1"/>
  <c r="D92" i="3"/>
  <c r="E92" i="3" s="1"/>
  <c r="J91" i="3"/>
  <c r="J89" i="3"/>
  <c r="J88" i="3"/>
  <c r="I87" i="3"/>
  <c r="G87" i="3"/>
  <c r="G85" i="3" s="1"/>
  <c r="E87" i="3"/>
  <c r="J87" i="3" s="1"/>
  <c r="J86" i="3"/>
  <c r="I85" i="3"/>
  <c r="G62" i="3"/>
  <c r="G61" i="3"/>
  <c r="G64" i="3" s="1"/>
  <c r="G73" i="3" s="1"/>
  <c r="G42" i="3"/>
  <c r="D42" i="3" s="1"/>
  <c r="L42" i="3" s="1"/>
  <c r="G41" i="3"/>
  <c r="D41" i="3"/>
  <c r="L41" i="3" s="1"/>
  <c r="D40" i="3"/>
  <c r="D43" i="3" s="1"/>
  <c r="G37" i="3"/>
  <c r="D37" i="3" s="1"/>
  <c r="G36" i="3"/>
  <c r="D36" i="3" s="1"/>
  <c r="L36" i="3" s="1"/>
  <c r="G35" i="3"/>
  <c r="D35" i="3" s="1"/>
  <c r="L35" i="3" s="1"/>
  <c r="G32" i="3"/>
  <c r="D32" i="3" s="1"/>
  <c r="L32" i="3" s="1"/>
  <c r="G31" i="3"/>
  <c r="D31" i="3" s="1"/>
  <c r="L31" i="3" s="1"/>
  <c r="G30" i="3"/>
  <c r="D30" i="3" s="1"/>
  <c r="L30" i="3" s="1"/>
  <c r="G29" i="3"/>
  <c r="D29" i="3" s="1"/>
  <c r="L29" i="3" s="1"/>
  <c r="L33" i="3" s="1"/>
  <c r="G26" i="3"/>
  <c r="D26" i="3" s="1"/>
  <c r="D27" i="3" s="1"/>
  <c r="D23" i="3"/>
  <c r="L23" i="3" s="1"/>
  <c r="D22" i="3"/>
  <c r="L22" i="3" s="1"/>
  <c r="D21" i="3"/>
  <c r="L21" i="3" s="1"/>
  <c r="G20" i="3"/>
  <c r="D20" i="3" s="1"/>
  <c r="L20" i="3" s="1"/>
  <c r="G19" i="3"/>
  <c r="D19" i="3" s="1"/>
  <c r="J112" i="2"/>
  <c r="H112" i="2"/>
  <c r="J111" i="2"/>
  <c r="I110" i="2"/>
  <c r="G110" i="2"/>
  <c r="H109" i="2"/>
  <c r="J108" i="2"/>
  <c r="H107" i="2"/>
  <c r="J106" i="2"/>
  <c r="J104" i="2"/>
  <c r="J103" i="2"/>
  <c r="J101" i="2"/>
  <c r="G62" i="2"/>
  <c r="G64" i="2" s="1"/>
  <c r="G73" i="2" s="1"/>
  <c r="G42" i="2"/>
  <c r="D42" i="2" s="1"/>
  <c r="L42" i="2" s="1"/>
  <c r="G41" i="2"/>
  <c r="D41" i="2" s="1"/>
  <c r="L41" i="2" s="1"/>
  <c r="D40" i="2"/>
  <c r="D43" i="2" s="1"/>
  <c r="G37" i="2"/>
  <c r="D37" i="2" s="1"/>
  <c r="D38" i="2" s="1"/>
  <c r="G36" i="2"/>
  <c r="D36" i="2" s="1"/>
  <c r="L36" i="2" s="1"/>
  <c r="G35" i="2"/>
  <c r="D35" i="2" s="1"/>
  <c r="L35" i="2" s="1"/>
  <c r="G32" i="2"/>
  <c r="G31" i="2"/>
  <c r="D31" i="2" s="1"/>
  <c r="L31" i="2" s="1"/>
  <c r="D30" i="2"/>
  <c r="L30" i="2" s="1"/>
  <c r="D29" i="2"/>
  <c r="L29" i="2" s="1"/>
  <c r="G26" i="2"/>
  <c r="D26" i="2" s="1"/>
  <c r="D23" i="2"/>
  <c r="L23" i="2" s="1"/>
  <c r="D22" i="2"/>
  <c r="L22" i="2" s="1"/>
  <c r="G21" i="2"/>
  <c r="D21" i="2" s="1"/>
  <c r="L21" i="2" s="1"/>
  <c r="G20" i="2"/>
  <c r="D20" i="2" s="1"/>
  <c r="L20" i="2" s="1"/>
  <c r="G19" i="2"/>
  <c r="D19" i="2" s="1"/>
  <c r="G249" i="1"/>
  <c r="G248" i="1"/>
  <c r="G247" i="1"/>
  <c r="G245" i="1"/>
  <c r="G244" i="1"/>
  <c r="G243" i="1"/>
  <c r="G241" i="1"/>
  <c r="G240" i="1"/>
  <c r="G239" i="1"/>
  <c r="G237" i="1"/>
  <c r="G236" i="1"/>
  <c r="G235" i="1"/>
  <c r="G233" i="1"/>
  <c r="G232" i="1"/>
  <c r="G231" i="1"/>
  <c r="G229" i="1"/>
  <c r="G250" i="1" s="1"/>
  <c r="E217" i="1"/>
  <c r="E216" i="1"/>
  <c r="E215" i="1"/>
  <c r="E214" i="1"/>
  <c r="E218" i="1" s="1"/>
  <c r="G29" i="5" l="1"/>
  <c r="D32" i="2"/>
  <c r="E37" i="8"/>
  <c r="E197" i="8"/>
  <c r="F277" i="8"/>
  <c r="F25" i="8"/>
  <c r="F26" i="8" s="1"/>
  <c r="L37" i="3"/>
  <c r="L38" i="3" s="1"/>
  <c r="D38" i="3"/>
  <c r="J94" i="3"/>
  <c r="J110" i="2"/>
  <c r="L40" i="3"/>
  <c r="L43" i="3" s="1"/>
  <c r="J95" i="3"/>
  <c r="I90" i="3"/>
  <c r="I98" i="3" s="1"/>
  <c r="F137" i="8"/>
  <c r="D27" i="2"/>
  <c r="L26" i="2"/>
  <c r="L27" i="2" s="1"/>
  <c r="D24" i="3"/>
  <c r="L19" i="3"/>
  <c r="L24" i="3" s="1"/>
  <c r="D24" i="2"/>
  <c r="L19" i="2"/>
  <c r="L24" i="2" s="1"/>
  <c r="G90" i="3"/>
  <c r="G98" i="3" s="1"/>
  <c r="J92" i="3"/>
  <c r="J97" i="3"/>
  <c r="E90" i="3"/>
  <c r="D33" i="3"/>
  <c r="L37" i="2"/>
  <c r="L38" i="2" s="1"/>
  <c r="L40" i="2"/>
  <c r="L43" i="2" s="1"/>
  <c r="L26" i="3"/>
  <c r="L27" i="3" s="1"/>
  <c r="E85" i="3"/>
  <c r="E23" i="7"/>
  <c r="E24" i="7" s="1"/>
  <c r="F170" i="8"/>
  <c r="D33" i="2" l="1"/>
  <c r="L32" i="2"/>
  <c r="L33" i="2" s="1"/>
  <c r="F102" i="2" s="1"/>
  <c r="G102" i="2" s="1"/>
  <c r="G100" i="2" s="1"/>
  <c r="E214" i="8"/>
  <c r="F282" i="8"/>
  <c r="L45" i="3"/>
  <c r="F171" i="8"/>
  <c r="J85" i="3"/>
  <c r="E98" i="3"/>
  <c r="J98" i="3" s="1"/>
  <c r="J90" i="3"/>
  <c r="D45" i="3"/>
  <c r="D102" i="2"/>
  <c r="D45" i="2"/>
  <c r="L45" i="2" l="1"/>
  <c r="F109" i="2"/>
  <c r="F112" i="2" s="1"/>
  <c r="F107" i="2"/>
  <c r="G107" i="2" s="1"/>
  <c r="D107" i="2"/>
  <c r="E107" i="2" s="1"/>
  <c r="D109" i="2"/>
  <c r="E109" i="2" s="1"/>
  <c r="E102" i="2"/>
  <c r="D112" i="2"/>
  <c r="G109" i="2" l="1"/>
  <c r="G105" i="2" s="1"/>
  <c r="G113" i="2" s="1"/>
  <c r="J113" i="2" s="1"/>
  <c r="J102" i="2"/>
  <c r="E100" i="2"/>
  <c r="J100" i="2" s="1"/>
  <c r="E105" i="2"/>
  <c r="J107" i="2"/>
  <c r="J109" i="2" l="1"/>
  <c r="J105" i="2"/>
</calcChain>
</file>

<file path=xl/sharedStrings.xml><?xml version="1.0" encoding="utf-8"?>
<sst xmlns="http://schemas.openxmlformats.org/spreadsheetml/2006/main" count="1645" uniqueCount="483">
  <si>
    <t>Приложение</t>
  </si>
  <si>
    <t>к постановлению администрации</t>
  </si>
  <si>
    <t xml:space="preserve">муниципального района </t>
  </si>
  <si>
    <t>от  27.10.2016г. №597</t>
  </si>
  <si>
    <t>Приложение №2 к  Порядку составления и утверждения  планов финансово-хозяйственной  деятельности муниципальных бюджетных и автономных учреждений Большесельского муниципального  района от 24.03.2011г. №231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</si>
  <si>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</si>
  <si>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</si>
  <si>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</si>
  <si>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>Источник финансового обеспечения</t>
  </si>
  <si>
    <t>1.1. Расчеты (обоснования) расходов на оплату груда</t>
  </si>
  <si>
    <t>Среднемесячный размер оплаты труда на одного работника, руб</t>
  </si>
  <si>
    <t>Ежемесячная надбавка к должностному окладу,руб</t>
  </si>
  <si>
    <t>Прочие ежемесячные выплаты (расшифровать)</t>
  </si>
  <si>
    <t>Фонд оплаты труда в год,в руб (гр.3 х гр.4 х  гр.8 х гр.9 х 12)</t>
  </si>
  <si>
    <t>всего</t>
  </si>
  <si>
    <t>в том числе:</t>
  </si>
  <si>
    <t>N п/п</t>
  </si>
  <si>
    <t>Должность, группа должностей</t>
  </si>
  <si>
    <t>Установленная численность, единиц</t>
  </si>
  <si>
    <t>по должностному окладу (с районным коэффициентом)</t>
  </si>
  <si>
    <t>по выплатам компенсационного характера</t>
  </si>
  <si>
    <t>по выплатам стимулируюшего характера</t>
  </si>
  <si>
    <t>Итого:</t>
  </si>
  <si>
    <t>x</t>
  </si>
  <si>
    <t>1.2. Расчеты (обоснования) выплат персоналу при направлении в служебные командировки</t>
  </si>
  <si>
    <t>N</t>
  </si>
  <si>
    <t>Наименование расходов</t>
  </si>
  <si>
    <t>Средний</t>
  </si>
  <si>
    <t>Коли-</t>
  </si>
  <si>
    <t>Сумма,</t>
  </si>
  <si>
    <t>п/п</t>
  </si>
  <si>
    <t>размер выплаты на одного работника в день, руб</t>
  </si>
  <si>
    <t>чество работ-</t>
  </si>
  <si>
    <t>чество дней</t>
  </si>
  <si>
    <t>руб. (гр.3 х гр.4 х гр.5)</t>
  </si>
  <si>
    <t>ников, чел</t>
  </si>
  <si>
    <t>Выплаты персоналу при направлении в служебные командировки в пределах территории Российской Федерации</t>
  </si>
  <si>
    <t>1.1.</t>
  </si>
  <si>
    <t>компенсация дополнительных расходов, связанных с проживанием вне места постоянного жительства (суточных)</t>
  </si>
  <si>
    <t>1.2.</t>
  </si>
  <si>
    <t>компенсация расходов по проезду в служебные командировки</t>
  </si>
  <si>
    <t>1.3.</t>
  </si>
  <si>
    <t>компенсация расходов по найму жилого помещения</t>
  </si>
  <si>
    <t>Выплаты персоналу при направлении в служебные командировки на территории иностранных государств</t>
  </si>
  <si>
    <t>2.1.</t>
  </si>
  <si>
    <t>2.2.</t>
  </si>
  <si>
    <t>2.3.</t>
  </si>
  <si>
    <t>1.3. Расчеты (обоснования) выплат персоналу по уходу за ребенком</t>
  </si>
  <si>
    <t>№ п/п</t>
  </si>
  <si>
    <t>Численность работников, получающих пособие</t>
  </si>
  <si>
    <t>Размер выплаты (пособия) в месяц, руб</t>
  </si>
  <si>
    <t>Сумма, руб (гр.3 х гр.4 х гр.5)</t>
  </si>
  <si>
    <t>чество выплат в год на одного работ-</t>
  </si>
  <si>
    <t>ника</t>
  </si>
  <si>
    <t>Пособие по уходу за ребенком</t>
  </si>
  <si>
    <t>1. Расчеты (обоснования) выплат персоналу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</si>
  <si>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</si>
  <si>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</si>
  <si>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</t>
  </si>
  <si>
    <t>Сумма взноса, руб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</si>
  <si>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</si>
  <si>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</si>
  <si>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</si>
  <si>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</si>
  <si>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</si>
  <si>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</si>
  <si>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</si>
  <si>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</si>
  <si>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2.4.</t>
  </si>
  <si>
    <t>обязательное социальное страхование от несчастных случаев на производстве и профессиональных заболеваний по ставке 0,_%*</t>
  </si>
  <si>
    <t>2.5.</t>
  </si>
  <si>
    <t>Страховые взносы в Федеральный фонд обязательного медицинского страхования, всего (по ставке 5,1%)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</si>
  <si>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года,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Российская Федерация, 2005, № 52, ст.5592; 2015, № 51, ст.7233).</t>
  </si>
  <si>
    <t>2. Расчет (обоснование) расходов на социальные и иные выплаты населению</t>
  </si>
  <si>
    <t>Наименование показателя</t>
  </si>
  <si>
    <t>Размер одной выплаты, руб</t>
  </si>
  <si>
    <t>Количество выплат в год</t>
  </si>
  <si>
    <t>Общая сумма выплат, руб (гр.3 х гр.4)</t>
  </si>
  <si>
    <t>3. Расчет (обоснование) расходов на уплату налогов, сборов и иных платежей</t>
  </si>
  <si>
    <t>3.1. Расчет (обоснование) расходов на оплату налога на имущество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</si>
  <si>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</si>
  <si>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</si>
  <si>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</si>
  <si>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Налог на имущество, всего</t>
  </si>
  <si>
    <t>в том числе по группам:</t>
  </si>
  <si>
    <t>недвижимое имущество</t>
  </si>
  <si>
    <t>из них:</t>
  </si>
  <si>
    <t>переданное в аренду</t>
  </si>
  <si>
    <t>движимое имущество</t>
  </si>
  <si>
    <t>3.2. Расчет (обоснование) расходов на оплату земельного налога</t>
  </si>
  <si>
    <t>Кадастровая стоимость земельного участка</t>
  </si>
  <si>
    <t>Сумма, руб (гр.3 х гр.4/100)</t>
  </si>
  <si>
    <t>Земельный налог, всего</t>
  </si>
  <si>
    <t>в том числе по участкам:</t>
  </si>
  <si>
    <t>3.3. Расчет (обоснование) расходов на оплату прочих налогов и сборов</t>
  </si>
  <si>
    <t>Всего, руб (гр.3 х гр.4/100)</t>
  </si>
  <si>
    <t>Транспортный налог</t>
  </si>
  <si>
    <t>в том числе по транспортным средствам:</t>
  </si>
  <si>
    <t>Водный налог</t>
  </si>
  <si>
    <t>в том числе по объектам</t>
  </si>
  <si>
    <t>4. Расчет (обоснование) расходов на безвозмездные перечисления организациям</t>
  </si>
  <si>
    <t>5. Расчет (обоснование) прочих расходов (кроме расходов на закупку товаров, работ, услуг)</t>
  </si>
  <si>
    <t>Выплата стипендий учащимся, студентам, аспирантам, ученым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</si>
  <si>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</si>
  <si>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</si>
  <si>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Стои-</t>
  </si>
  <si>
    <t>Количество номеров</t>
  </si>
  <si>
    <t>чество платежей в год</t>
  </si>
  <si>
    <t>мость за единицу, руб</t>
  </si>
  <si>
    <t>Абонентская плата за номер</t>
  </si>
  <si>
    <t>Повременная оплата междугородных, международных и местных телефонных соединений</t>
  </si>
  <si>
    <t>Оплата сотовой связи по тарифам</t>
  </si>
  <si>
    <t>Услуги телефонно-телеграфной, факсимильной, пейджинговой связи, радиосвязи</t>
  </si>
  <si>
    <t>Пересылка почтовой корреспонденции с использованием франкировальной машины</t>
  </si>
  <si>
    <t>Услуги фельдъегерской и специальной связи</t>
  </si>
  <si>
    <t>Услуги интернет-провайдеров</t>
  </si>
  <si>
    <t>Услуги электронной почты (электронный адрес)</t>
  </si>
  <si>
    <t>6.2. Расчет (обоснование) расходов на оплату транспортных услуг</t>
  </si>
  <si>
    <t>Количество услуг перевозки</t>
  </si>
  <si>
    <t>Цена услуги перевозки, руб</t>
  </si>
  <si>
    <t>Сумма, руб (гр.3 х гр.4)</t>
  </si>
  <si>
    <t>Плата за перевозку (доставку) грузов (отправлений)</t>
  </si>
  <si>
    <t>Обеспечение должностных лиц проездными документами в служебных целях</t>
  </si>
  <si>
    <t>6.3. Расчет (обоснование) расходов на оплату коммунальных услуг</t>
  </si>
  <si>
    <t>Размер потребления ресурсов</t>
  </si>
  <si>
    <t>Тариф (с учетом НДС), руб</t>
  </si>
  <si>
    <t>Индексация, %</t>
  </si>
  <si>
    <t>Сумма, руб (гр.4 х гр.5 х( гр.6+100)</t>
  </si>
  <si>
    <t>Электроснабжение, всего</t>
  </si>
  <si>
    <t>в том числе по объектам:</t>
  </si>
  <si>
    <t>Теплоснабжение</t>
  </si>
  <si>
    <t>Горячее водоснабжение, всего</t>
  </si>
  <si>
    <t>Водоснабжение всего</t>
  </si>
  <si>
    <t>Водоотведение, всего</t>
  </si>
  <si>
    <t>6.4. Расчет (обоснование) расходов на оплату аренды имущества</t>
  </si>
  <si>
    <t>Количество</t>
  </si>
  <si>
    <t>Ставка арендной платы</t>
  </si>
  <si>
    <t>Стоимость с учетом НДС, руб</t>
  </si>
  <si>
    <t>Аренда недвижимого имущества</t>
  </si>
  <si>
    <t>Аренда движимого имущества</t>
  </si>
  <si>
    <t>6.5. Расчет (обоснование) расходов на оплату работ, услуг по содержанию имущества</t>
  </si>
  <si>
    <t>Объект</t>
  </si>
  <si>
    <t>Количество работ (услуг)</t>
  </si>
  <si>
    <t>Стоимость работ (услуг), руб</t>
  </si>
  <si>
    <t>Содержание объектов недвижимого имущества в чистоте</t>
  </si>
  <si>
    <t>уборка снега, мусора</t>
  </si>
  <si>
    <t>вывоз снега, мусора, твердых бытовых и промышленных отходов</t>
  </si>
  <si>
    <t>дезинфекция, дезинсекция, дератизация, газация</t>
  </si>
  <si>
    <t>санитарно-гигиеническое обслуживание, мойка и чистка помещений, окон, натирка полов</t>
  </si>
  <si>
    <t>Содержание объектов движимого имущества в чистоте</t>
  </si>
  <si>
    <t>мойка и чистка (химчистка) имущества (транспорта и т.д.)</t>
  </si>
  <si>
    <t>прачечные услуги</t>
  </si>
  <si>
    <t>Ремонт (текущий и капитальный) имущества</t>
  </si>
  <si>
    <t>устранение неисправностей (восстановление работоспособности) объектов имущества</t>
  </si>
  <si>
    <t>поддержание технико-экономических и эксплуатационных показателей объектов имущества</t>
  </si>
  <si>
    <t>Противопожарные мероприятия, связанные с содержанием имущества</t>
  </si>
  <si>
    <t>6.6. Расчет (обоснование) расходов на оплату прочих работ, услуг</t>
  </si>
  <si>
    <t>Количество договоров</t>
  </si>
  <si>
    <t>Стоимость услуги, руб</t>
  </si>
  <si>
    <t>Оплата услуг на страхование гражданской ответственности владельцев транспортных средств</t>
  </si>
  <si>
    <t>Оплата услуг вневедомственной, пожарной охраны, всего</t>
  </si>
  <si>
    <t>Оплата информационно-вычислительных и информационно-правовых услуг</t>
  </si>
  <si>
    <t>приобретение (обновление) программного обеспечения</t>
  </si>
  <si>
    <t>6.7. Расчет (обоснование) расходов на приобретение основных средств</t>
  </si>
  <si>
    <t>Средняя стоимость, руб</t>
  </si>
  <si>
    <t>Сумма, руб (гр.2 х гр.3)</t>
  </si>
  <si>
    <t>Приобретение основных средств</t>
  </si>
  <si>
    <t>в том числе по группам объектов:</t>
  </si>
  <si>
    <t>6.8. Расчет (обоснование) расходов на приобретение материальных запасов</t>
  </si>
  <si>
    <t>Единица измерения</t>
  </si>
  <si>
    <t>Цена за единицу, руб</t>
  </si>
  <si>
    <t>Сумма, руб (гр.4 х гр.5)</t>
  </si>
  <si>
    <t>Приобретение материалов</t>
  </si>
  <si>
    <t>в том числе по группам материалов:</t>
  </si>
  <si>
    <t>Расчеты (обоснования) к плану финансово-хозяйственной деятельности МДОУ Новосельский детский сад</t>
  </si>
  <si>
    <t>111   211</t>
  </si>
  <si>
    <t>ОБ, РБ</t>
  </si>
  <si>
    <t>1.1. Расчеты (обоснования) расходов на оплату труда</t>
  </si>
  <si>
    <t>Прочие выплаты (Доплата до МРОТ)</t>
  </si>
  <si>
    <t>Ежемесячная надбавка к должностному окладу (классное руководство),руб</t>
  </si>
  <si>
    <t>Прочие выплаты (ЗАМЕЩЕНИЕ)</t>
  </si>
  <si>
    <t>Фонд оплаты труда в год,в руб (гр.4 +  гр.8 х10,5 + гр.9)</t>
  </si>
  <si>
    <t>мер. 10.10.02</t>
  </si>
  <si>
    <t>Учебно-вспомогательный персонал</t>
  </si>
  <si>
    <t>Кочегар</t>
  </si>
  <si>
    <t>Обслуживающий персонал</t>
  </si>
  <si>
    <t>Итого: 10.10.02</t>
  </si>
  <si>
    <t>мер. 10.10.03</t>
  </si>
  <si>
    <t>Обслуживающий персонал (уборщик)</t>
  </si>
  <si>
    <t>Итого: 10.10.03</t>
  </si>
  <si>
    <t>мер. 31.27.01</t>
  </si>
  <si>
    <t>Административный персонал</t>
  </si>
  <si>
    <t>Педагогический персонал</t>
  </si>
  <si>
    <t>Медицинский персонал</t>
  </si>
  <si>
    <t>Итого: 31.27.01</t>
  </si>
  <si>
    <t>мер. 31.11.02</t>
  </si>
  <si>
    <t>Итого: 31.11.02</t>
  </si>
  <si>
    <t>мер. 31.09.00</t>
  </si>
  <si>
    <t>Итого: 31.09.00</t>
  </si>
  <si>
    <t>ОБ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</si>
  <si>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</si>
  <si>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</si>
  <si>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</si>
  <si>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руб. (гр.3 х гр.4 х гр.5)</t>
  </si>
  <si>
    <t>итог по 31.27.01</t>
  </si>
  <si>
    <t>119  213</t>
  </si>
  <si>
    <t>Размер базы для начисления страховых взносов, руб (10.10.02)</t>
  </si>
  <si>
    <t>Сумма взноса, руб (10.10.02)</t>
  </si>
  <si>
    <t>Размер базы для начисления страховых взносов, руб (31.27.01)</t>
  </si>
  <si>
    <t>Сумма взноса, руб (31.27.01)</t>
  </si>
  <si>
    <t>Размер базы для начисления страховых взносов, руб (31.09.00)</t>
  </si>
  <si>
    <t>Сумма взноса, руб (31.09.00)</t>
  </si>
  <si>
    <t>Сумма взноса, всего, руб</t>
  </si>
  <si>
    <t>Расчет размера базы для начисления страховых взносов</t>
  </si>
  <si>
    <t>213 ст. (Фонд в месяц * колич мес + замещение)*%</t>
  </si>
  <si>
    <t>РБ</t>
  </si>
  <si>
    <t>(за декабрь 2016)</t>
  </si>
  <si>
    <t>компенсация части родительской платы</t>
  </si>
  <si>
    <t>итог по 31.07.00</t>
  </si>
  <si>
    <t>оплата услуг банка по перечисл части комп-ии р.п.</t>
  </si>
  <si>
    <t>итог 10.10.02</t>
  </si>
  <si>
    <t>норма образ.ТБО</t>
  </si>
  <si>
    <t>плата за негативное воздействие на окружающую среду</t>
  </si>
  <si>
    <t>итог по 10.10.02</t>
  </si>
  <si>
    <t>3.4. Расчет (обоснование) расходов на уплату штрафов за нарушенние законодательства о налогах и сборах,</t>
  </si>
  <si>
    <t xml:space="preserve"> законодательства о страховых взносах</t>
  </si>
  <si>
    <t>кол-во раз</t>
  </si>
  <si>
    <t>среднняя стоимость</t>
  </si>
  <si>
    <t>пени</t>
  </si>
  <si>
    <t>Итого по 31.27.01</t>
  </si>
  <si>
    <t>прочие закупки в том числе:</t>
  </si>
  <si>
    <t>проведение мероприятий</t>
  </si>
  <si>
    <t>новогодний праздник</t>
  </si>
  <si>
    <t>сувениры на праздники</t>
  </si>
  <si>
    <t>грамоты</t>
  </si>
  <si>
    <t>Количество платежей в год</t>
  </si>
  <si>
    <t>Стоимость за единицу, руб</t>
  </si>
  <si>
    <t>РБ, ОБ</t>
  </si>
  <si>
    <t>Количество работ (услуг)/цена за единицу</t>
  </si>
  <si>
    <t>заправка огнетушителей</t>
  </si>
  <si>
    <t>электроизмерительные работы</t>
  </si>
  <si>
    <t>обслуживание радиканальной системы</t>
  </si>
  <si>
    <t>производственный контроль</t>
  </si>
  <si>
    <t>обслуживание видеонаблюдения</t>
  </si>
  <si>
    <t>обслуживание АПС</t>
  </si>
  <si>
    <t>тех обслуживание комплекса тех.ср-в</t>
  </si>
  <si>
    <t>обслуживание кнопки экстренного вызова</t>
  </si>
  <si>
    <t>обслуживание видеонаблюбения</t>
  </si>
  <si>
    <t>обслуживание радиоканальной системы</t>
  </si>
  <si>
    <t>замер сопротивления изоляции</t>
  </si>
  <si>
    <t>замер сопротивления молниезащиты</t>
  </si>
  <si>
    <t>ремонт кухни</t>
  </si>
  <si>
    <t>итог по 10.17.00</t>
  </si>
  <si>
    <t>итог по 40.27.00</t>
  </si>
  <si>
    <t>обучение по пожарному минимуму</t>
  </si>
  <si>
    <t>обучение по аттестация по электробезопасности</t>
  </si>
  <si>
    <t>обучение по охране труда</t>
  </si>
  <si>
    <t>обучение по санминимуму</t>
  </si>
  <si>
    <t>подписка</t>
  </si>
  <si>
    <t>разработка программы энергоэффективности</t>
  </si>
  <si>
    <t>антивирусник</t>
  </si>
  <si>
    <t>сопровождение лицензионных программ</t>
  </si>
  <si>
    <t>медосмотр</t>
  </si>
  <si>
    <t>услуги нотариуса</t>
  </si>
  <si>
    <t>повышение квалификации</t>
  </si>
  <si>
    <t>спецоценка рабочих мест</t>
  </si>
  <si>
    <t>№  п/п</t>
  </si>
  <si>
    <t>холодильник</t>
  </si>
  <si>
    <t>стульчики</t>
  </si>
  <si>
    <t>сейф</t>
  </si>
  <si>
    <t>утюг</t>
  </si>
  <si>
    <t>тепловая завеса</t>
  </si>
  <si>
    <t>подставка для спротинвентаря</t>
  </si>
  <si>
    <t>рециркулятор</t>
  </si>
  <si>
    <t>ЖК телевизор</t>
  </si>
  <si>
    <t>наглядные пособия</t>
  </si>
  <si>
    <t>игрушки</t>
  </si>
  <si>
    <t>уличное оборудование</t>
  </si>
  <si>
    <t>игровая зона</t>
  </si>
  <si>
    <t>швейная машинка</t>
  </si>
  <si>
    <t>тачка садовая</t>
  </si>
  <si>
    <t>костюм снегурочки и деда мороза</t>
  </si>
  <si>
    <t>журнальный стол</t>
  </si>
  <si>
    <t>вешалка настенная</t>
  </si>
  <si>
    <t>зеркало</t>
  </si>
  <si>
    <t>насос</t>
  </si>
  <si>
    <t>мясорубка эл.</t>
  </si>
  <si>
    <t>светильник</t>
  </si>
  <si>
    <t>ванна моечная</t>
  </si>
  <si>
    <t>стол производственный</t>
  </si>
  <si>
    <t>светильник настольный</t>
  </si>
  <si>
    <t>сушилка для рук</t>
  </si>
  <si>
    <t>жесткий диск</t>
  </si>
  <si>
    <t>костюмы</t>
  </si>
  <si>
    <t>спорт и тур инвентарь</t>
  </si>
  <si>
    <t>итог по 10.15.00</t>
  </si>
  <si>
    <t>мебель(стелажи)</t>
  </si>
  <si>
    <t>итог по 31.08.04</t>
  </si>
  <si>
    <t>тепловая пушка 2.05</t>
  </si>
  <si>
    <t>канцтовары:</t>
  </si>
  <si>
    <t>папка-регистратор</t>
  </si>
  <si>
    <t>шт</t>
  </si>
  <si>
    <t>папка на кнопках</t>
  </si>
  <si>
    <t>кисточки</t>
  </si>
  <si>
    <t>доска для лепки</t>
  </si>
  <si>
    <t>альбом</t>
  </si>
  <si>
    <t>клей карандаш</t>
  </si>
  <si>
    <t>ножницы</t>
  </si>
  <si>
    <t>маркер</t>
  </si>
  <si>
    <t>фломастеры</t>
  </si>
  <si>
    <t>краска тонер</t>
  </si>
  <si>
    <t>картрижд</t>
  </si>
  <si>
    <t>журналы кружков</t>
  </si>
  <si>
    <t>бумага</t>
  </si>
  <si>
    <t>ролик для факса</t>
  </si>
  <si>
    <t>папки с завязками</t>
  </si>
  <si>
    <t>папки скоросшиватели</t>
  </si>
  <si>
    <t>папки регистратор</t>
  </si>
  <si>
    <t>файлы</t>
  </si>
  <si>
    <t>мелки цветные</t>
  </si>
  <si>
    <t>ручки</t>
  </si>
  <si>
    <t>скрепки</t>
  </si>
  <si>
    <t>кор.</t>
  </si>
  <si>
    <t>кнопки</t>
  </si>
  <si>
    <t>корректор</t>
  </si>
  <si>
    <t>блок для записей</t>
  </si>
  <si>
    <t>клей</t>
  </si>
  <si>
    <t>цветная бумага</t>
  </si>
  <si>
    <t>пастель</t>
  </si>
  <si>
    <t>уп</t>
  </si>
  <si>
    <t>уголь</t>
  </si>
  <si>
    <t>картон</t>
  </si>
  <si>
    <t>ластик</t>
  </si>
  <si>
    <t>клей пва</t>
  </si>
  <si>
    <t>банки</t>
  </si>
  <si>
    <t>краски акварельные</t>
  </si>
  <si>
    <t>скрепки для степлера</t>
  </si>
  <si>
    <t>ватман</t>
  </si>
  <si>
    <t xml:space="preserve">краски </t>
  </si>
  <si>
    <t>карандаши цветные</t>
  </si>
  <si>
    <t>карандаши простые и цветные</t>
  </si>
  <si>
    <t>карандыши восковые</t>
  </si>
  <si>
    <t>карандаши маслянные</t>
  </si>
  <si>
    <t>лак акриловый</t>
  </si>
  <si>
    <t>корзина для бумаг</t>
  </si>
  <si>
    <t>пластелин</t>
  </si>
  <si>
    <t>тетради</t>
  </si>
  <si>
    <t>фотобумага</t>
  </si>
  <si>
    <t>бумага для заметок</t>
  </si>
  <si>
    <t>блок кубик в стакане</t>
  </si>
  <si>
    <t>папки</t>
  </si>
  <si>
    <t>настольный калькулятор</t>
  </si>
  <si>
    <t>степлер</t>
  </si>
  <si>
    <t>оптическая мышь</t>
  </si>
  <si>
    <t>хозяйственные товары:</t>
  </si>
  <si>
    <t xml:space="preserve">средство дезинфицирующее </t>
  </si>
  <si>
    <t>пемолюкс</t>
  </si>
  <si>
    <t>сода</t>
  </si>
  <si>
    <t>Мыло туалетное</t>
  </si>
  <si>
    <t>чистящий порошок</t>
  </si>
  <si>
    <t>ср-во для мытья полов</t>
  </si>
  <si>
    <t>санокс</t>
  </si>
  <si>
    <t>экраны для батарей</t>
  </si>
  <si>
    <t>фильтр</t>
  </si>
  <si>
    <t>корзины для бумаги</t>
  </si>
  <si>
    <t>голицы</t>
  </si>
  <si>
    <t>тряпка для пола</t>
  </si>
  <si>
    <t>пакеты для мусора</t>
  </si>
  <si>
    <t>пар</t>
  </si>
  <si>
    <t>веник,швабра</t>
  </si>
  <si>
    <t>перчатки,бахилы</t>
  </si>
  <si>
    <t>санокс,доместос</t>
  </si>
  <si>
    <t>порошок стиральный</t>
  </si>
  <si>
    <t>ср-во для прочистки труб</t>
  </si>
  <si>
    <t>жавелон</t>
  </si>
  <si>
    <t>моющие средство</t>
  </si>
  <si>
    <t>т.бумага,бум.полотенце,мочалки, губки</t>
  </si>
  <si>
    <t>мыло детское</t>
  </si>
  <si>
    <t>мыло жидкое</t>
  </si>
  <si>
    <t>противни</t>
  </si>
  <si>
    <t>эмалированные бачки</t>
  </si>
  <si>
    <t>бак для воды</t>
  </si>
  <si>
    <t>ведра,тазы</t>
  </si>
  <si>
    <t>упаковочная клейкая лента</t>
  </si>
  <si>
    <t>рукавицы ХБ с брезентовым наладонником</t>
  </si>
  <si>
    <t>лопата</t>
  </si>
  <si>
    <t>ледоруб</t>
  </si>
  <si>
    <t>грабли</t>
  </si>
  <si>
    <t>метлы</t>
  </si>
  <si>
    <t>черенок для граблей</t>
  </si>
  <si>
    <t>розетки</t>
  </si>
  <si>
    <t>провод</t>
  </si>
  <si>
    <t>м</t>
  </si>
  <si>
    <t>изолента</t>
  </si>
  <si>
    <t>колесо для тачки</t>
  </si>
  <si>
    <t>полотенце махровое</t>
  </si>
  <si>
    <t>сапоги резиновые,калоши</t>
  </si>
  <si>
    <t>полотенце вафельное</t>
  </si>
  <si>
    <t>бензин</t>
  </si>
  <si>
    <t>л</t>
  </si>
  <si>
    <t>масло для бензокосы</t>
  </si>
  <si>
    <t>медикаменты</t>
  </si>
  <si>
    <t>цемент</t>
  </si>
  <si>
    <t>кг</t>
  </si>
  <si>
    <t>карнизы</t>
  </si>
  <si>
    <t>линолеум</t>
  </si>
  <si>
    <t>м2</t>
  </si>
  <si>
    <t>подводка для воды</t>
  </si>
  <si>
    <t>монтажная пена</t>
  </si>
  <si>
    <t>двери</t>
  </si>
  <si>
    <t>эмаль половая,цветная</t>
  </si>
  <si>
    <t>панели ДВП</t>
  </si>
  <si>
    <t>панели ПВХ и пластиковая</t>
  </si>
  <si>
    <t>огнетушитель</t>
  </si>
  <si>
    <t>шурупы,гвозди,саморезы</t>
  </si>
  <si>
    <t>посуда:</t>
  </si>
  <si>
    <t>кружки, бокалы</t>
  </si>
  <si>
    <t>лопатка кулинарная</t>
  </si>
  <si>
    <t>чайник эмалир.</t>
  </si>
  <si>
    <t>тарелки</t>
  </si>
  <si>
    <t>блюдце</t>
  </si>
  <si>
    <t>питание</t>
  </si>
  <si>
    <t>дето-дни</t>
  </si>
  <si>
    <t>дрова</t>
  </si>
  <si>
    <t>куб.</t>
  </si>
  <si>
    <t>внешт.зараб.плата(распиловка дров, выполнение дополнительных работ)</t>
  </si>
  <si>
    <t xml:space="preserve">фонарь светодиодный </t>
  </si>
  <si>
    <t>аккумулятор наприборе пож сигнализации " Гранит"</t>
  </si>
  <si>
    <t>замер сопртивления изоляции</t>
  </si>
  <si>
    <t>обслуживание видеодомофона</t>
  </si>
  <si>
    <t>установка железоулавливающих фильтров</t>
  </si>
  <si>
    <t>ремонт полов</t>
  </si>
  <si>
    <t>дидактический материал</t>
  </si>
  <si>
    <t>теневой навес</t>
  </si>
  <si>
    <t>ковер</t>
  </si>
  <si>
    <t>утеплитель</t>
  </si>
  <si>
    <t>мягкий инвентарь:</t>
  </si>
  <si>
    <t>костюмы х/б</t>
  </si>
  <si>
    <t>тапки</t>
  </si>
  <si>
    <t>халаты,фартуки,косынка</t>
  </si>
  <si>
    <t>одеяла байковые</t>
  </si>
  <si>
    <t>итого</t>
  </si>
  <si>
    <t>тряпкодержатель</t>
  </si>
  <si>
    <t>сушилка для посуды</t>
  </si>
  <si>
    <t>ложки, вилки</t>
  </si>
  <si>
    <t>ножи кухонные</t>
  </si>
  <si>
    <t xml:space="preserve">салфетки </t>
  </si>
  <si>
    <t>салфетки влажные</t>
  </si>
  <si>
    <t>6.4. Расчет (обоснование) расходов на оплату работ, услуг по содержанию имущества</t>
  </si>
  <si>
    <t>6.5. Расчет (обоснование) расходов на оплату прочих работ, услуг</t>
  </si>
  <si>
    <t>6.6. Расчет (обоснование) расходов на оплату работ, услуг для целей капитальных вложений</t>
  </si>
  <si>
    <t>6.8. Расчет (обоснование) расходов на приобретение лекарственных препаратов и материалов</t>
  </si>
  <si>
    <t>итого по 31.27.01</t>
  </si>
  <si>
    <t>6.9. Расчет (обоснование) расходов на приобретение продуктов питания</t>
  </si>
  <si>
    <t>Приобретение продуктов</t>
  </si>
  <si>
    <t>продукты</t>
  </si>
  <si>
    <t>итого по 10.10.02</t>
  </si>
  <si>
    <t>итого по 80.00.00</t>
  </si>
  <si>
    <t>6.10. Расчет (обоснование) расходов на приобретение горюче-смазочных материалов</t>
  </si>
  <si>
    <t>Приобретение ГСМ</t>
  </si>
  <si>
    <t>6.11. Расчет (обоснование) расходов на приобретение строительных материалов</t>
  </si>
  <si>
    <t>6.12. Расчет (обоснование) расходов на приобретение мягкого инвентаря</t>
  </si>
  <si>
    <t>6.13. Расчет (обоснование) расходов на приобретение прочих оборотных запасов запасов</t>
  </si>
  <si>
    <t>6.14. Расчет (обоснование) расходов на приобретение прочих материальных запасов однократного применения</t>
  </si>
  <si>
    <t>прочие запасы</t>
  </si>
  <si>
    <t xml:space="preserve">6.15. Расчет (обоснование) расходов на оплату неисключительных прав на результаты интеллектуальной </t>
  </si>
  <si>
    <t>деятельности с неопределенным сроком полезного использования</t>
  </si>
  <si>
    <t xml:space="preserve">6.16. Расчет (обоснование) расходов на оплату неисключительных прав на результаты интеллектуальной </t>
  </si>
  <si>
    <t>деятельности с определенным сроком полезного использования</t>
  </si>
  <si>
    <t>исполнитель</t>
  </si>
  <si>
    <t>С.Ю.Коляскина</t>
  </si>
  <si>
    <t>оплата больничного за счет работадателя</t>
  </si>
  <si>
    <t>кол-во выплат в год</t>
  </si>
  <si>
    <t>Электроснабжение 2.05</t>
  </si>
  <si>
    <t>вывоз снега, мусора, твердых бытовых и промышленных отходов 2.05</t>
  </si>
  <si>
    <t>продукты 8.05</t>
  </si>
  <si>
    <t>ремонт подвальных перегородок 2.05</t>
  </si>
  <si>
    <t>флаг</t>
  </si>
  <si>
    <t>гигрометр</t>
  </si>
  <si>
    <t>щуп для измерения температуры</t>
  </si>
  <si>
    <t>обучение по ГО</t>
  </si>
  <si>
    <t>ремонт стен, полов 2.05</t>
  </si>
  <si>
    <t>блок питания стабилизационный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</si>
</sst>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23">
    <font>
      <sz val="11"/>
      <color theme="1"/>
      <name val="Calibri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204"/>
      <scheme val="minor"/>
    </font>
    <font>
      <b/>
      <sz val="14"/>
      <color theme="1"/>
      <name val="Calibri"/>
      <charset val="204"/>
      <scheme val="minor"/>
    </font>
    <font>
      <sz val="8"/>
      <color theme="1"/>
      <name val="Calibri"/>
      <charset val="20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b/>
      <sz val="9"/>
      <color theme="1"/>
      <name val="Calibri"/>
      <charset val="204"/>
      <scheme val="minor"/>
    </font>
    <font>
      <sz val="10"/>
      <color theme="1"/>
      <name val="Calibri"/>
      <charset val="204"/>
      <scheme val="minor"/>
    </font>
    <font>
      <sz val="14"/>
      <color theme="1"/>
      <name val="Calibri"/>
      <charset val="204"/>
      <scheme val="minor"/>
    </font>
    <font>
      <sz val="9"/>
      <color theme="1"/>
      <name val="Calibri"/>
      <charset val="204"/>
      <scheme val="minor"/>
    </font>
    <font>
      <b/>
      <sz val="9"/>
      <name val="Calibri"/>
      <charset val="204"/>
      <scheme val="minor"/>
    </font>
    <font>
      <b/>
      <sz val="10"/>
      <color theme="1"/>
      <name val="Calibri"/>
      <charset val="204"/>
      <scheme val="minor"/>
    </font>
    <font>
      <sz val="11"/>
      <name val="Calibri"/>
      <charset val="204"/>
      <scheme val="minor"/>
    </font>
    <font>
      <u/>
      <sz val="11"/>
      <color theme="10"/>
      <name val="Calibri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418">
    <xf numFmtId="0" fontId="0" fillId="0" borderId="0" xfId="0"/>
    <xf numFmtId="0" fontId="0" fillId="2" borderId="0" xfId="0" applyFill="1"/>
    <xf numFmtId="0" fontId="7" fillId="0" borderId="0" xfId="0" applyFont="1"/>
    <xf numFmtId="0" fontId="7" fillId="2" borderId="0" xfId="0" applyFont="1" applyFill="1"/>
    <xf numFmtId="0" fontId="0" fillId="0" borderId="0" xfId="0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left" vertical="center" wrapText="1" indent="1"/>
    </xf>
    <xf numFmtId="0" fontId="9" fillId="2" borderId="0" xfId="0" applyFont="1" applyFill="1" applyAlignment="1">
      <alignment vertical="top" wrapText="1" indent="1"/>
    </xf>
    <xf numFmtId="0" fontId="9" fillId="2" borderId="0" xfId="0" applyFont="1" applyFill="1" applyAlignment="1">
      <alignment horizontal="left" vertical="center" wrapText="1" indent="1"/>
    </xf>
    <xf numFmtId="0" fontId="10" fillId="2" borderId="1" xfId="0" applyFont="1" applyFill="1" applyBorder="1" applyAlignment="1">
      <alignment horizontal="center" vertical="top" wrapText="1"/>
    </xf>
    <xf numFmtId="0" fontId="11" fillId="2" borderId="0" xfId="0" applyFont="1" applyFill="1" applyAlignment="1">
      <alignment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 indent="1"/>
    </xf>
    <xf numFmtId="0" fontId="12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 vertical="center" wrapText="1" indent="1"/>
    </xf>
    <xf numFmtId="0" fontId="0" fillId="2" borderId="3" xfId="0" applyFill="1" applyBorder="1" applyAlignment="1">
      <alignment vertical="top" wrapText="1" indent="1"/>
    </xf>
    <xf numFmtId="0" fontId="7" fillId="2" borderId="3" xfId="0" applyFont="1" applyFill="1" applyBorder="1" applyAlignment="1">
      <alignment vertical="top" wrapText="1" indent="1"/>
    </xf>
    <xf numFmtId="0" fontId="0" fillId="0" borderId="0" xfId="0" applyBorder="1" applyAlignment="1">
      <alignment vertical="top" wrapText="1" indent="1"/>
    </xf>
    <xf numFmtId="0" fontId="7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7" fillId="0" borderId="0" xfId="0" applyFont="1" applyBorder="1" applyAlignment="1">
      <alignment vertical="top" wrapText="1" indent="1"/>
    </xf>
    <xf numFmtId="0" fontId="10" fillId="0" borderId="0" xfId="0" applyFont="1" applyBorder="1" applyAlignment="1">
      <alignment horizontal="center" vertical="top" wrapText="1"/>
    </xf>
    <xf numFmtId="0" fontId="0" fillId="0" borderId="3" xfId="0" applyBorder="1" applyAlignment="1">
      <alignment horizontal="left" vertical="center" wrapText="1" indent="1"/>
    </xf>
    <xf numFmtId="0" fontId="1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top" wrapText="1" indent="1"/>
    </xf>
    <xf numFmtId="0" fontId="13" fillId="0" borderId="3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vertical="top" wrapText="1" indent="1"/>
    </xf>
    <xf numFmtId="0" fontId="7" fillId="0" borderId="3" xfId="0" applyFont="1" applyBorder="1" applyAlignment="1">
      <alignment horizontal="left" vertical="center" wrapText="1" indent="1"/>
    </xf>
    <xf numFmtId="0" fontId="9" fillId="0" borderId="0" xfId="0" applyFont="1" applyAlignment="1">
      <alignment vertical="top" wrapText="1" inden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0" fillId="2" borderId="3" xfId="0" applyFill="1" applyBorder="1" applyAlignment="1">
      <alignment horizontal="center" vertical="center" wrapText="1"/>
    </xf>
    <xf numFmtId="164" fontId="0" fillId="2" borderId="3" xfId="0" applyNumberFormat="1" applyFill="1" applyBorder="1" applyAlignment="1">
      <alignment vertical="top" wrapText="1" indent="1"/>
    </xf>
    <xf numFmtId="164" fontId="7" fillId="2" borderId="3" xfId="0" applyNumberFormat="1" applyFont="1" applyFill="1" applyBorder="1" applyAlignment="1">
      <alignment vertical="top" wrapText="1" indent="1"/>
    </xf>
    <xf numFmtId="164" fontId="7" fillId="2" borderId="0" xfId="0" applyNumberFormat="1" applyFont="1" applyFill="1" applyBorder="1" applyAlignment="1">
      <alignment vertical="top" wrapText="1" indent="1"/>
    </xf>
    <xf numFmtId="0" fontId="7" fillId="0" borderId="0" xfId="0" applyFont="1" applyAlignment="1">
      <alignment vertical="center"/>
    </xf>
    <xf numFmtId="164" fontId="0" fillId="2" borderId="0" xfId="0" applyNumberFormat="1" applyFill="1"/>
    <xf numFmtId="0" fontId="9" fillId="0" borderId="1" xfId="0" applyFont="1" applyBorder="1" applyAlignment="1">
      <alignment vertical="top" wrapText="1" indent="1"/>
    </xf>
    <xf numFmtId="0" fontId="0" fillId="0" borderId="4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0" fillId="0" borderId="7" xfId="0" applyBorder="1" applyAlignment="1">
      <alignment vertical="top" wrapText="1" indent="1"/>
    </xf>
    <xf numFmtId="0" fontId="0" fillId="0" borderId="9" xfId="0" applyBorder="1" applyAlignment="1">
      <alignment vertical="top" wrapText="1" indent="1"/>
    </xf>
    <xf numFmtId="0" fontId="16" fillId="2" borderId="3" xfId="0" applyFont="1" applyFill="1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left" vertical="center" wrapText="1" indent="1"/>
    </xf>
    <xf numFmtId="0" fontId="0" fillId="2" borderId="3" xfId="0" applyFill="1" applyBorder="1" applyAlignment="1">
      <alignment horizontal="left" vertical="center" wrapText="1"/>
    </xf>
    <xf numFmtId="0" fontId="0" fillId="2" borderId="12" xfId="0" applyFill="1" applyBorder="1" applyAlignment="1">
      <alignment vertical="top" wrapText="1" indent="1"/>
    </xf>
    <xf numFmtId="0" fontId="0" fillId="2" borderId="13" xfId="0" applyFill="1" applyBorder="1" applyAlignment="1">
      <alignment vertical="top" wrapText="1" indent="1"/>
    </xf>
    <xf numFmtId="4" fontId="0" fillId="2" borderId="0" xfId="0" applyNumberFormat="1" applyFill="1"/>
    <xf numFmtId="164" fontId="0" fillId="2" borderId="3" xfId="0" applyNumberFormat="1" applyFont="1" applyFill="1" applyBorder="1" applyAlignment="1">
      <alignment vertical="top" wrapText="1" indent="1"/>
    </xf>
    <xf numFmtId="164" fontId="0" fillId="0" borderId="0" xfId="0" applyNumberFormat="1" applyBorder="1" applyAlignment="1">
      <alignment horizontal="left" vertical="center" wrapText="1" indent="1"/>
    </xf>
    <xf numFmtId="164" fontId="7" fillId="0" borderId="0" xfId="0" applyNumberFormat="1" applyFont="1" applyBorder="1" applyAlignment="1">
      <alignment vertical="top" wrapText="1" indent="1"/>
    </xf>
    <xf numFmtId="0" fontId="0" fillId="2" borderId="3" xfId="0" applyFill="1" applyBorder="1" applyAlignment="1">
      <alignment vertical="top" wrapText="1"/>
    </xf>
    <xf numFmtId="0" fontId="0" fillId="2" borderId="7" xfId="0" applyFill="1" applyBorder="1" applyAlignment="1">
      <alignment vertical="top" wrapText="1" indent="1"/>
    </xf>
    <xf numFmtId="0" fontId="0" fillId="2" borderId="9" xfId="0" applyFill="1" applyBorder="1" applyAlignment="1">
      <alignment horizontal="left" vertical="center" wrapText="1" indent="1"/>
    </xf>
    <xf numFmtId="164" fontId="7" fillId="2" borderId="9" xfId="0" applyNumberFormat="1" applyFont="1" applyFill="1" applyBorder="1" applyAlignment="1">
      <alignment vertical="top" wrapText="1" inden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left" vertical="top" wrapText="1"/>
    </xf>
    <xf numFmtId="164" fontId="0" fillId="2" borderId="3" xfId="0" applyNumberForma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 wrapText="1"/>
    </xf>
    <xf numFmtId="164" fontId="0" fillId="2" borderId="3" xfId="0" applyNumberFormat="1" applyFont="1" applyFill="1" applyBorder="1" applyAlignment="1">
      <alignment horizontal="center" vertical="top" wrapText="1"/>
    </xf>
    <xf numFmtId="164" fontId="7" fillId="2" borderId="3" xfId="0" applyNumberFormat="1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164" fontId="7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vertical="top" wrapText="1" indent="1"/>
    </xf>
    <xf numFmtId="0" fontId="18" fillId="2" borderId="3" xfId="0" applyFont="1" applyFill="1" applyBorder="1" applyAlignment="1">
      <alignment vertical="top" wrapText="1" indent="1"/>
    </xf>
    <xf numFmtId="0" fontId="0" fillId="2" borderId="0" xfId="0" applyFill="1" applyAlignment="1">
      <alignment vertical="top" wrapText="1" indent="1"/>
    </xf>
    <xf numFmtId="164" fontId="0" fillId="2" borderId="3" xfId="0" applyNumberForma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9" xfId="0" applyFont="1" applyBorder="1" applyAlignment="1">
      <alignment vertical="top" wrapText="1" indent="1"/>
    </xf>
    <xf numFmtId="0" fontId="0" fillId="3" borderId="0" xfId="0" applyFill="1"/>
    <xf numFmtId="0" fontId="0" fillId="2" borderId="3" xfId="0" applyFill="1" applyBorder="1" applyAlignment="1">
      <alignment vertical="center" wrapText="1"/>
    </xf>
    <xf numFmtId="0" fontId="0" fillId="2" borderId="0" xfId="0" applyFill="1" applyBorder="1" applyAlignment="1">
      <alignment vertical="top" wrapText="1" indent="1"/>
    </xf>
    <xf numFmtId="0" fontId="7" fillId="2" borderId="0" xfId="0" applyFont="1" applyFill="1" applyBorder="1" applyAlignment="1">
      <alignment horizontal="left" vertical="center" wrapText="1" indent="1"/>
    </xf>
    <xf numFmtId="0" fontId="0" fillId="2" borderId="0" xfId="0" applyFill="1" applyBorder="1" applyAlignment="1">
      <alignment horizontal="left" vertical="center" wrapText="1" indent="1"/>
    </xf>
    <xf numFmtId="0" fontId="7" fillId="2" borderId="0" xfId="0" applyFont="1" applyFill="1" applyBorder="1" applyAlignment="1">
      <alignment vertical="top" wrapText="1" indent="1"/>
    </xf>
    <xf numFmtId="0" fontId="0" fillId="2" borderId="0" xfId="0" applyFill="1" applyAlignment="1">
      <alignment vertical="center" wrapText="1"/>
    </xf>
    <xf numFmtId="0" fontId="10" fillId="2" borderId="0" xfId="0" applyFont="1" applyFill="1" applyBorder="1" applyAlignment="1">
      <alignment horizontal="center" vertical="top" wrapText="1"/>
    </xf>
    <xf numFmtId="0" fontId="0" fillId="2" borderId="0" xfId="0" applyFill="1" applyAlignment="1">
      <alignment vertical="center"/>
    </xf>
    <xf numFmtId="0" fontId="0" fillId="3" borderId="3" xfId="0" applyFill="1" applyBorder="1" applyAlignment="1">
      <alignment horizontal="left" vertical="center" wrapText="1" indent="1"/>
    </xf>
    <xf numFmtId="0" fontId="0" fillId="3" borderId="3" xfId="0" applyFill="1" applyBorder="1" applyAlignment="1">
      <alignment vertical="top" wrapText="1" indent="1"/>
    </xf>
    <xf numFmtId="0" fontId="0" fillId="0" borderId="0" xfId="0" applyBorder="1" applyAlignment="1">
      <alignment vertical="center" wrapText="1"/>
    </xf>
    <xf numFmtId="0" fontId="10" fillId="0" borderId="1" xfId="0" applyFont="1" applyBorder="1" applyAlignment="1">
      <alignment horizontal="center" vertical="top" wrapText="1"/>
    </xf>
    <xf numFmtId="2" fontId="0" fillId="2" borderId="3" xfId="0" applyNumberFormat="1" applyFill="1" applyBorder="1" applyAlignment="1">
      <alignment vertical="top" wrapText="1" indent="1"/>
    </xf>
    <xf numFmtId="2" fontId="7" fillId="2" borderId="3" xfId="0" applyNumberFormat="1" applyFont="1" applyFill="1" applyBorder="1" applyAlignment="1">
      <alignment vertical="top" wrapText="1" indent="1"/>
    </xf>
    <xf numFmtId="0" fontId="11" fillId="0" borderId="0" xfId="0" applyFont="1"/>
    <xf numFmtId="0" fontId="9" fillId="0" borderId="0" xfId="0" applyFont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0" fontId="9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top" wrapText="1" indent="1"/>
    </xf>
    <xf numFmtId="164" fontId="0" fillId="0" borderId="3" xfId="0" applyNumberFormat="1" applyBorder="1" applyAlignment="1">
      <alignment horizontal="center" vertical="top" wrapText="1"/>
    </xf>
    <xf numFmtId="164" fontId="7" fillId="0" borderId="3" xfId="0" applyNumberFormat="1" applyFont="1" applyBorder="1" applyAlignment="1">
      <alignment horizontal="center" vertical="top" wrapText="1"/>
    </xf>
    <xf numFmtId="164" fontId="7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top" wrapText="1" indent="1"/>
    </xf>
    <xf numFmtId="0" fontId="0" fillId="0" borderId="0" xfId="0" applyAlignment="1">
      <alignment vertical="top" wrapText="1" indent="1"/>
    </xf>
    <xf numFmtId="0" fontId="0" fillId="0" borderId="1" xfId="0" applyBorder="1" applyAlignment="1">
      <alignment horizontal="right" vertical="center" wrapText="1" indent="1"/>
    </xf>
    <xf numFmtId="0" fontId="7" fillId="0" borderId="3" xfId="0" applyFont="1" applyBorder="1" applyAlignment="1">
      <alignment horizontal="center" vertical="top" wrapText="1"/>
    </xf>
    <xf numFmtId="4" fontId="7" fillId="0" borderId="3" xfId="0" applyNumberFormat="1" applyFont="1" applyBorder="1" applyAlignment="1">
      <alignment vertical="top" wrapText="1" indent="1"/>
    </xf>
    <xf numFmtId="164" fontId="0" fillId="0" borderId="3" xfId="0" applyNumberFormat="1" applyBorder="1" applyAlignment="1">
      <alignment vertical="top" wrapText="1" indent="1"/>
    </xf>
    <xf numFmtId="164" fontId="7" fillId="0" borderId="3" xfId="0" applyNumberFormat="1" applyFont="1" applyBorder="1" applyAlignment="1">
      <alignment vertical="top" wrapText="1" indent="1"/>
    </xf>
    <xf numFmtId="0" fontId="11" fillId="0" borderId="3" xfId="0" applyFont="1" applyBorder="1" applyAlignment="1">
      <alignment vertical="top" wrapText="1" indent="1"/>
    </xf>
    <xf numFmtId="0" fontId="11" fillId="0" borderId="3" xfId="0" applyFont="1" applyBorder="1" applyAlignment="1">
      <alignment horizontal="left" vertical="center" wrapText="1" indent="1"/>
    </xf>
    <xf numFmtId="164" fontId="11" fillId="0" borderId="3" xfId="0" applyNumberFormat="1" applyFont="1" applyBorder="1" applyAlignment="1">
      <alignment vertical="top" wrapText="1" indent="1"/>
    </xf>
    <xf numFmtId="0" fontId="0" fillId="0" borderId="0" xfId="0" applyBorder="1" applyAlignment="1">
      <alignment horizontal="center" vertical="center" wrapText="1"/>
    </xf>
    <xf numFmtId="4" fontId="7" fillId="0" borderId="0" xfId="0" applyNumberFormat="1" applyFont="1" applyBorder="1" applyAlignment="1">
      <alignment vertical="top" wrapText="1" indent="1"/>
    </xf>
    <xf numFmtId="164" fontId="0" fillId="0" borderId="0" xfId="0" applyNumberFormat="1" applyBorder="1" applyAlignment="1">
      <alignment vertical="top" wrapText="1" indent="1"/>
    </xf>
    <xf numFmtId="0" fontId="7" fillId="3" borderId="0" xfId="0" applyFont="1" applyFill="1"/>
    <xf numFmtId="0" fontId="11" fillId="2" borderId="0" xfId="0" applyFont="1" applyFill="1"/>
    <xf numFmtId="0" fontId="13" fillId="3" borderId="3" xfId="0" applyFont="1" applyFill="1" applyBorder="1" applyAlignment="1">
      <alignment vertical="top" wrapText="1" indent="1"/>
    </xf>
    <xf numFmtId="0" fontId="0" fillId="3" borderId="3" xfId="0" applyFill="1" applyBorder="1" applyAlignment="1">
      <alignment horizontal="center" vertical="top" wrapText="1"/>
    </xf>
    <xf numFmtId="164" fontId="0" fillId="3" borderId="3" xfId="0" applyNumberForma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vertical="top" wrapText="1" indent="1"/>
    </xf>
    <xf numFmtId="164" fontId="7" fillId="2" borderId="0" xfId="0" applyNumberFormat="1" applyFont="1" applyFill="1" applyBorder="1" applyAlignment="1">
      <alignment horizontal="center" vertical="top" wrapText="1"/>
    </xf>
    <xf numFmtId="164" fontId="7" fillId="2" borderId="0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vertical="top" wrapText="1" indent="1"/>
    </xf>
    <xf numFmtId="0" fontId="11" fillId="2" borderId="3" xfId="0" applyFont="1" applyFill="1" applyBorder="1" applyAlignment="1">
      <alignment vertical="top" wrapText="1" indent="1"/>
    </xf>
    <xf numFmtId="0" fontId="11" fillId="2" borderId="3" xfId="0" applyFont="1" applyFill="1" applyBorder="1" applyAlignment="1">
      <alignment horizontal="left" vertical="center" wrapText="1" indent="1"/>
    </xf>
    <xf numFmtId="164" fontId="11" fillId="2" borderId="3" xfId="0" applyNumberFormat="1" applyFont="1" applyFill="1" applyBorder="1" applyAlignment="1">
      <alignment vertical="top" wrapText="1" indent="1"/>
    </xf>
    <xf numFmtId="4" fontId="0" fillId="0" borderId="0" xfId="0" applyNumberFormat="1"/>
    <xf numFmtId="0" fontId="0" fillId="2" borderId="0" xfId="0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vertical="top" wrapText="1" indent="1"/>
    </xf>
    <xf numFmtId="164" fontId="0" fillId="2" borderId="0" xfId="0" applyNumberFormat="1" applyFill="1" applyBorder="1" applyAlignment="1">
      <alignment vertical="top" wrapText="1" indent="1"/>
    </xf>
    <xf numFmtId="0" fontId="0" fillId="0" borderId="21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0" fontId="0" fillId="0" borderId="21" xfId="0" applyBorder="1" applyAlignment="1">
      <alignment vertical="top" wrapText="1" indent="1"/>
    </xf>
    <xf numFmtId="0" fontId="0" fillId="0" borderId="22" xfId="0" applyBorder="1" applyAlignment="1">
      <alignment vertical="top" wrapText="1" indent="1"/>
    </xf>
    <xf numFmtId="0" fontId="9" fillId="0" borderId="9" xfId="0" applyFont="1" applyBorder="1" applyAlignment="1">
      <alignment horizontal="center" vertical="center" wrapText="1"/>
    </xf>
    <xf numFmtId="0" fontId="0" fillId="0" borderId="25" xfId="0" applyBorder="1" applyAlignment="1">
      <alignment horizontal="left" vertical="center" wrapText="1" indent="1"/>
    </xf>
    <xf numFmtId="0" fontId="0" fillId="0" borderId="6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7" xfId="0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left" vertical="center" wrapText="1" indent="1"/>
    </xf>
    <xf numFmtId="0" fontId="7" fillId="2" borderId="3" xfId="0" applyFont="1" applyFill="1" applyBorder="1" applyAlignment="1">
      <alignment vertical="top" wrapText="1" indent="1"/>
    </xf>
    <xf numFmtId="0" fontId="0" fillId="2" borderId="3" xfId="0" applyFill="1" applyBorder="1" applyAlignment="1">
      <alignment vertical="top" wrapText="1" indent="1"/>
    </xf>
    <xf numFmtId="0" fontId="0" fillId="2" borderId="3" xfId="0" applyFont="1" applyFill="1" applyBorder="1" applyAlignment="1">
      <alignment vertical="top" wrapText="1" indent="1"/>
    </xf>
    <xf numFmtId="0" fontId="0" fillId="2" borderId="13" xfId="0" applyFill="1" applyBorder="1" applyAlignment="1">
      <alignment vertical="top" wrapText="1" indent="1"/>
    </xf>
    <xf numFmtId="0" fontId="0" fillId="2" borderId="3" xfId="0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top" wrapText="1"/>
    </xf>
    <xf numFmtId="0" fontId="9" fillId="2" borderId="0" xfId="0" applyFont="1" applyFill="1" applyAlignment="1">
      <alignment horizontal="left" vertical="center" wrapText="1" indent="1"/>
    </xf>
    <xf numFmtId="0" fontId="0" fillId="2" borderId="0" xfId="0" applyFill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vertical="top" wrapText="1" indent="1"/>
    </xf>
    <xf numFmtId="0" fontId="0" fillId="4" borderId="3" xfId="0" applyFill="1" applyBorder="1" applyAlignment="1">
      <alignment horizontal="center" vertical="top" wrapText="1"/>
    </xf>
    <xf numFmtId="164" fontId="0" fillId="4" borderId="3" xfId="0" applyNumberFormat="1" applyFill="1" applyBorder="1" applyAlignment="1">
      <alignment horizontal="center" vertical="top" wrapText="1"/>
    </xf>
    <xf numFmtId="0" fontId="0" fillId="4" borderId="0" xfId="0" applyFill="1"/>
    <xf numFmtId="0" fontId="20" fillId="2" borderId="12" xfId="0" applyFont="1" applyFill="1" applyBorder="1" applyAlignment="1">
      <alignment vertical="top" wrapText="1" indent="1"/>
    </xf>
    <xf numFmtId="0" fontId="6" fillId="2" borderId="12" xfId="0" applyFont="1" applyFill="1" applyBorder="1" applyAlignment="1">
      <alignment vertical="top" wrapText="1" indent="1"/>
    </xf>
    <xf numFmtId="0" fontId="6" fillId="2" borderId="3" xfId="0" applyFont="1" applyFill="1" applyBorder="1" applyAlignment="1">
      <alignment vertical="top" wrapText="1" indent="1"/>
    </xf>
    <xf numFmtId="0" fontId="21" fillId="2" borderId="3" xfId="0" applyFont="1" applyFill="1" applyBorder="1" applyAlignment="1">
      <alignment vertical="top" wrapText="1" indent="1"/>
    </xf>
    <xf numFmtId="0" fontId="20" fillId="2" borderId="3" xfId="0" applyFont="1" applyFill="1" applyBorder="1" applyAlignment="1">
      <alignment vertical="top" wrapText="1" indent="1"/>
    </xf>
    <xf numFmtId="0" fontId="9" fillId="0" borderId="0" xfId="0" applyFont="1" applyAlignment="1">
      <alignment horizontal="left" vertical="center" wrapText="1" indent="1"/>
    </xf>
    <xf numFmtId="0" fontId="0" fillId="2" borderId="3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 vertical="center" wrapText="1" indent="1"/>
    </xf>
    <xf numFmtId="0" fontId="13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top" wrapText="1" indent="1"/>
    </xf>
    <xf numFmtId="0" fontId="0" fillId="2" borderId="3" xfId="0" applyFill="1" applyBorder="1" applyAlignment="1">
      <alignment vertical="top" wrapText="1" indent="1"/>
    </xf>
    <xf numFmtId="0" fontId="7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vertical="top" wrapText="1" indent="1"/>
    </xf>
    <xf numFmtId="0" fontId="0" fillId="2" borderId="3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vertical="center"/>
    </xf>
    <xf numFmtId="0" fontId="0" fillId="2" borderId="1" xfId="0" applyFill="1" applyBorder="1" applyAlignment="1">
      <alignment horizontal="right" vertical="center" wrapText="1" indent="1"/>
    </xf>
    <xf numFmtId="0" fontId="7" fillId="2" borderId="0" xfId="0" applyFont="1" applyFill="1" applyAlignment="1">
      <alignment vertical="center"/>
    </xf>
    <xf numFmtId="0" fontId="7" fillId="2" borderId="3" xfId="0" applyFont="1" applyFill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left" vertical="center" wrapText="1" indent="1"/>
    </xf>
    <xf numFmtId="0" fontId="0" fillId="2" borderId="3" xfId="0" applyFill="1" applyBorder="1" applyAlignment="1">
      <alignment horizontal="left" vertical="center" wrapText="1" indent="1"/>
    </xf>
    <xf numFmtId="0" fontId="0" fillId="2" borderId="3" xfId="0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top" wrapText="1"/>
    </xf>
    <xf numFmtId="0" fontId="0" fillId="2" borderId="3" xfId="0" applyFill="1" applyBorder="1" applyAlignment="1">
      <alignment vertical="top" wrapText="1" indent="1"/>
    </xf>
    <xf numFmtId="0" fontId="7" fillId="2" borderId="3" xfId="0" applyFont="1" applyFill="1" applyBorder="1" applyAlignment="1">
      <alignment vertical="top" wrapText="1" indent="1"/>
    </xf>
    <xf numFmtId="0" fontId="0" fillId="0" borderId="0" xfId="0" applyAlignment="1">
      <alignment vertical="center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0" fillId="2" borderId="3" xfId="0" applyFont="1" applyFill="1" applyBorder="1" applyAlignment="1">
      <alignment vertical="top" wrapText="1" indent="1"/>
    </xf>
    <xf numFmtId="164" fontId="5" fillId="2" borderId="3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vertical="top" wrapText="1" indent="1"/>
    </xf>
    <xf numFmtId="0" fontId="20" fillId="2" borderId="0" xfId="0" applyFont="1" applyFill="1" applyBorder="1" applyAlignment="1">
      <alignment vertical="top" wrapText="1" indent="1"/>
    </xf>
    <xf numFmtId="0" fontId="0" fillId="2" borderId="13" xfId="0" applyFill="1" applyBorder="1" applyAlignment="1">
      <alignment horizontal="left" vertical="center" wrapText="1" indent="1"/>
    </xf>
    <xf numFmtId="0" fontId="7" fillId="2" borderId="13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164" fontId="0" fillId="2" borderId="0" xfId="0" applyNumberForma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vertical="top" wrapText="1" indent="1"/>
    </xf>
    <xf numFmtId="0" fontId="9" fillId="0" borderId="0" xfId="0" applyFont="1" applyAlignment="1">
      <alignment horizontal="left" vertical="center" wrapText="1" indent="1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 vertical="center" wrapText="1" indent="1"/>
    </xf>
    <xf numFmtId="0" fontId="0" fillId="2" borderId="3" xfId="0" applyFill="1" applyBorder="1" applyAlignment="1">
      <alignment vertical="top" wrapText="1" inden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left" vertical="center" wrapText="1" indent="1"/>
    </xf>
    <xf numFmtId="0" fontId="7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 indent="1"/>
    </xf>
    <xf numFmtId="0" fontId="0" fillId="2" borderId="3" xfId="0" applyFill="1" applyBorder="1" applyAlignment="1">
      <alignment horizontal="left" vertical="center" wrapText="1" indent="1"/>
    </xf>
    <xf numFmtId="0" fontId="0" fillId="2" borderId="3" xfId="0" applyFill="1" applyBorder="1" applyAlignment="1">
      <alignment vertical="top" wrapText="1" indent="1"/>
    </xf>
    <xf numFmtId="0" fontId="0" fillId="2" borderId="3" xfId="0" applyFont="1" applyFill="1" applyBorder="1" applyAlignment="1">
      <alignment horizontal="center" vertical="center" wrapText="1"/>
    </xf>
    <xf numFmtId="164" fontId="0" fillId="2" borderId="3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top" wrapText="1" indent="1"/>
    </xf>
    <xf numFmtId="0" fontId="7" fillId="2" borderId="3" xfId="0" applyFont="1" applyFill="1" applyBorder="1" applyAlignment="1">
      <alignment vertical="top" wrapText="1" indent="1"/>
    </xf>
    <xf numFmtId="0" fontId="0" fillId="2" borderId="3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left" vertical="center" wrapText="1" indent="1"/>
    </xf>
    <xf numFmtId="0" fontId="5" fillId="2" borderId="3" xfId="0" applyFont="1" applyFill="1" applyBorder="1" applyAlignment="1">
      <alignment vertical="top" wrapText="1" indent="1"/>
    </xf>
    <xf numFmtId="0" fontId="0" fillId="2" borderId="3" xfId="0" applyFill="1" applyBorder="1" applyAlignment="1">
      <alignment horizontal="left" vertical="center" wrapText="1" indent="1"/>
    </xf>
    <xf numFmtId="0" fontId="0" fillId="2" borderId="3" xfId="0" applyFill="1" applyBorder="1" applyAlignment="1">
      <alignment vertical="top" wrapText="1" indent="1"/>
    </xf>
    <xf numFmtId="0" fontId="0" fillId="2" borderId="12" xfId="0" applyFill="1" applyBorder="1" applyAlignment="1">
      <alignment vertical="top" wrapText="1" indent="1"/>
    </xf>
    <xf numFmtId="0" fontId="0" fillId="2" borderId="13" xfId="0" applyFill="1" applyBorder="1" applyAlignment="1">
      <alignment vertical="top" wrapText="1" indent="1"/>
    </xf>
    <xf numFmtId="0" fontId="3" fillId="2" borderId="3" xfId="0" applyFont="1" applyFill="1" applyBorder="1" applyAlignment="1">
      <alignment vertical="top" wrapText="1" indent="1"/>
    </xf>
    <xf numFmtId="0" fontId="0" fillId="2" borderId="3" xfId="0" applyFill="1" applyBorder="1" applyAlignment="1">
      <alignment horizontal="left" vertical="top" wrapText="1" indent="1"/>
    </xf>
    <xf numFmtId="164" fontId="7" fillId="3" borderId="3" xfId="0" applyNumberFormat="1" applyFont="1" applyFill="1" applyBorder="1" applyAlignment="1">
      <alignment vertical="top" wrapText="1" indent="1"/>
    </xf>
    <xf numFmtId="164" fontId="0" fillId="3" borderId="3" xfId="0" applyNumberFormat="1" applyFill="1" applyBorder="1" applyAlignment="1">
      <alignment vertical="top" wrapText="1" indent="1"/>
    </xf>
    <xf numFmtId="164" fontId="7" fillId="3" borderId="9" xfId="0" applyNumberFormat="1" applyFont="1" applyFill="1" applyBorder="1" applyAlignment="1">
      <alignment vertical="top" wrapText="1" indent="1"/>
    </xf>
    <xf numFmtId="0" fontId="0" fillId="2" borderId="3" xfId="0" applyFill="1" applyBorder="1" applyAlignment="1">
      <alignment vertical="top" wrapText="1" indent="1"/>
    </xf>
    <xf numFmtId="0" fontId="0" fillId="2" borderId="3" xfId="0" applyFill="1" applyBorder="1" applyAlignment="1">
      <alignment horizontal="left" vertical="center" wrapText="1" indent="1"/>
    </xf>
    <xf numFmtId="0" fontId="0" fillId="2" borderId="12" xfId="0" applyFill="1" applyBorder="1" applyAlignment="1">
      <alignment vertical="top" wrapText="1" indent="1"/>
    </xf>
    <xf numFmtId="0" fontId="0" fillId="2" borderId="13" xfId="0" applyFill="1" applyBorder="1" applyAlignment="1">
      <alignment vertical="top" wrapText="1" indent="1"/>
    </xf>
    <xf numFmtId="0" fontId="0" fillId="2" borderId="3" xfId="0" applyFill="1" applyBorder="1" applyAlignment="1">
      <alignment horizontal="left" vertical="center" wrapText="1" indent="1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top" wrapText="1"/>
    </xf>
    <xf numFmtId="0" fontId="0" fillId="2" borderId="3" xfId="0" applyFill="1" applyBorder="1" applyAlignment="1">
      <alignment vertical="top" wrapText="1" indent="1"/>
    </xf>
    <xf numFmtId="0" fontId="0" fillId="2" borderId="12" xfId="0" applyFill="1" applyBorder="1" applyAlignment="1">
      <alignment vertical="top" wrapText="1" indent="1"/>
    </xf>
    <xf numFmtId="0" fontId="0" fillId="2" borderId="13" xfId="0" applyFill="1" applyBorder="1" applyAlignment="1">
      <alignment vertical="top" wrapText="1" indent="1"/>
    </xf>
    <xf numFmtId="0" fontId="0" fillId="2" borderId="3" xfId="0" applyFill="1" applyBorder="1" applyAlignment="1">
      <alignment horizontal="left" vertical="top" wrapText="1"/>
    </xf>
    <xf numFmtId="0" fontId="2" fillId="2" borderId="12" xfId="0" applyFont="1" applyFill="1" applyBorder="1" applyAlignment="1">
      <alignment vertical="top" wrapText="1" indent="1"/>
    </xf>
    <xf numFmtId="0" fontId="2" fillId="2" borderId="3" xfId="0" applyFont="1" applyFill="1" applyBorder="1" applyAlignment="1">
      <alignment vertical="top" wrapText="1" indent="1"/>
    </xf>
    <xf numFmtId="0" fontId="0" fillId="2" borderId="3" xfId="0" applyFill="1" applyBorder="1" applyAlignment="1">
      <alignment horizontal="left" vertical="center" wrapText="1" indent="1"/>
    </xf>
    <xf numFmtId="0" fontId="0" fillId="2" borderId="3" xfId="0" applyFill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 indent="1"/>
    </xf>
    <xf numFmtId="0" fontId="0" fillId="2" borderId="0" xfId="0" applyFill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9" fillId="0" borderId="1" xfId="0" applyFont="1" applyBorder="1" applyAlignment="1">
      <alignment vertical="top" wrapText="1" indent="1"/>
    </xf>
    <xf numFmtId="0" fontId="9" fillId="0" borderId="2" xfId="0" applyFont="1" applyBorder="1" applyAlignment="1">
      <alignment vertical="top" wrapText="1" indent="1"/>
    </xf>
    <xf numFmtId="0" fontId="9" fillId="0" borderId="0" xfId="0" applyFont="1" applyAlignment="1">
      <alignment horizontal="left" vertical="center" wrapText="1" indent="1"/>
    </xf>
    <xf numFmtId="0" fontId="0" fillId="0" borderId="1" xfId="0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0" fillId="0" borderId="1" xfId="0" applyBorder="1" applyAlignment="1">
      <alignment vertical="top" wrapText="1" indent="1"/>
    </xf>
    <xf numFmtId="0" fontId="0" fillId="0" borderId="2" xfId="0" applyBorder="1" applyAlignment="1">
      <alignment vertical="top" wrapText="1" indent="1"/>
    </xf>
    <xf numFmtId="0" fontId="0" fillId="0" borderId="21" xfId="0" applyBorder="1" applyAlignment="1">
      <alignment vertical="top" wrapText="1" indent="1"/>
    </xf>
    <xf numFmtId="0" fontId="0" fillId="0" borderId="7" xfId="0" applyBorder="1" applyAlignment="1">
      <alignment vertical="top" wrapText="1" indent="1"/>
    </xf>
    <xf numFmtId="0" fontId="0" fillId="0" borderId="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0" fillId="0" borderId="23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vertical="top" wrapText="1" indent="1"/>
    </xf>
    <xf numFmtId="0" fontId="0" fillId="0" borderId="11" xfId="0" applyBorder="1" applyAlignment="1">
      <alignment vertical="top" wrapText="1" indent="1"/>
    </xf>
    <xf numFmtId="0" fontId="7" fillId="0" borderId="0" xfId="0" applyFont="1" applyAlignment="1">
      <alignment horizontal="left" vertical="center" wrapText="1"/>
    </xf>
    <xf numFmtId="0" fontId="19" fillId="0" borderId="2" xfId="1" applyBorder="1" applyAlignment="1">
      <alignment horizontal="center" vertical="center" wrapText="1"/>
    </xf>
    <xf numFmtId="0" fontId="0" fillId="0" borderId="5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24" xfId="0" applyBorder="1" applyAlignment="1">
      <alignment vertical="top" wrapText="1" inden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0" fillId="0" borderId="23" xfId="0" applyBorder="1" applyAlignment="1">
      <alignment vertical="top" wrapText="1" indent="1"/>
    </xf>
    <xf numFmtId="0" fontId="0" fillId="0" borderId="22" xfId="0" applyBorder="1" applyAlignment="1">
      <alignment vertical="top" wrapText="1" indent="1"/>
    </xf>
    <xf numFmtId="0" fontId="0" fillId="0" borderId="8" xfId="0" applyBorder="1" applyAlignment="1">
      <alignment vertical="top" wrapText="1" indent="1"/>
    </xf>
    <xf numFmtId="0" fontId="0" fillId="0" borderId="9" xfId="0" applyBorder="1" applyAlignment="1">
      <alignment vertical="top" wrapText="1" indent="1"/>
    </xf>
    <xf numFmtId="0" fontId="0" fillId="0" borderId="24" xfId="0" applyBorder="1" applyAlignment="1">
      <alignment horizontal="left" vertical="center" wrapText="1"/>
    </xf>
    <xf numFmtId="0" fontId="14" fillId="0" borderId="1" xfId="0" applyFont="1" applyBorder="1" applyAlignment="1">
      <alignment horizontal="right" wrapText="1"/>
    </xf>
    <xf numFmtId="0" fontId="0" fillId="0" borderId="0" xfId="0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 indent="1"/>
    </xf>
    <xf numFmtId="0" fontId="0" fillId="2" borderId="3" xfId="0" applyFill="1" applyBorder="1" applyAlignment="1">
      <alignment horizontal="left" vertical="center" wrapText="1" indent="1"/>
    </xf>
    <xf numFmtId="0" fontId="0" fillId="2" borderId="3" xfId="0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 indent="1"/>
    </xf>
    <xf numFmtId="0" fontId="9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left" vertical="center" wrapText="1"/>
    </xf>
    <xf numFmtId="3" fontId="0" fillId="2" borderId="1" xfId="0" applyNumberFormat="1" applyFill="1" applyBorder="1" applyAlignment="1">
      <alignment vertical="top" wrapText="1" indent="1"/>
    </xf>
    <xf numFmtId="0" fontId="0" fillId="2" borderId="1" xfId="0" applyFill="1" applyBorder="1" applyAlignment="1">
      <alignment vertical="top" wrapText="1" indent="1"/>
    </xf>
    <xf numFmtId="0" fontId="0" fillId="2" borderId="2" xfId="0" applyFill="1" applyBorder="1" applyAlignment="1">
      <alignment vertical="top" wrapText="1" indent="1"/>
    </xf>
    <xf numFmtId="0" fontId="9" fillId="2" borderId="0" xfId="0" applyFont="1" applyFill="1" applyAlignment="1">
      <alignment horizontal="left" vertical="center" wrapText="1" indent="1"/>
    </xf>
    <xf numFmtId="0" fontId="11" fillId="2" borderId="3" xfId="0" applyFont="1" applyFill="1" applyBorder="1" applyAlignment="1">
      <alignment horizontal="left" vertical="center" wrapText="1" indent="1"/>
    </xf>
    <xf numFmtId="0" fontId="0" fillId="2" borderId="3" xfId="0" applyFill="1" applyBorder="1" applyAlignment="1">
      <alignment horizontal="center" vertical="top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right" vertical="top" wrapText="1" indent="1"/>
    </xf>
    <xf numFmtId="0" fontId="7" fillId="2" borderId="8" xfId="0" applyFont="1" applyFill="1" applyBorder="1" applyAlignment="1">
      <alignment horizontal="left" vertical="center" wrapText="1" indent="1"/>
    </xf>
    <xf numFmtId="0" fontId="7" fillId="2" borderId="9" xfId="0" applyFont="1" applyFill="1" applyBorder="1" applyAlignment="1">
      <alignment horizontal="left" vertical="center" wrapText="1" indent="1"/>
    </xf>
    <xf numFmtId="0" fontId="0" fillId="2" borderId="3" xfId="0" applyFill="1" applyBorder="1" applyAlignment="1">
      <alignment vertical="top" wrapText="1" indent="1"/>
    </xf>
    <xf numFmtId="0" fontId="7" fillId="2" borderId="3" xfId="0" applyFont="1" applyFill="1" applyBorder="1" applyAlignment="1">
      <alignment vertical="top" wrapText="1" indent="1"/>
    </xf>
    <xf numFmtId="3" fontId="14" fillId="0" borderId="1" xfId="0" applyNumberFormat="1" applyFont="1" applyBorder="1" applyAlignment="1">
      <alignment vertical="top" wrapText="1" indent="1"/>
    </xf>
    <xf numFmtId="0" fontId="14" fillId="0" borderId="1" xfId="0" applyFont="1" applyBorder="1" applyAlignment="1">
      <alignment vertical="top" wrapText="1" indent="1"/>
    </xf>
    <xf numFmtId="0" fontId="20" fillId="0" borderId="26" xfId="0" applyFont="1" applyBorder="1" applyAlignment="1">
      <alignment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0" fillId="0" borderId="3" xfId="0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vertical="top" wrapText="1" indent="1"/>
    </xf>
    <xf numFmtId="0" fontId="0" fillId="0" borderId="3" xfId="0" applyBorder="1" applyAlignment="1">
      <alignment horizontal="left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 indent="1"/>
    </xf>
    <xf numFmtId="0" fontId="0" fillId="0" borderId="3" xfId="0" applyBorder="1" applyAlignment="1">
      <alignment horizontal="center" vertical="top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vertical="top" wrapText="1" indent="1"/>
    </xf>
    <xf numFmtId="3" fontId="10" fillId="0" borderId="1" xfId="0" applyNumberFormat="1" applyFont="1" applyBorder="1" applyAlignment="1">
      <alignment vertical="top" wrapText="1" indent="1"/>
    </xf>
    <xf numFmtId="0" fontId="10" fillId="0" borderId="1" xfId="0" applyFont="1" applyBorder="1" applyAlignment="1">
      <alignment vertical="top" wrapText="1" indent="1"/>
    </xf>
    <xf numFmtId="0" fontId="0" fillId="2" borderId="3" xfId="0" applyFill="1" applyBorder="1" applyAlignment="1">
      <alignment horizontal="right" vertical="center" wrapText="1"/>
    </xf>
    <xf numFmtId="0" fontId="0" fillId="3" borderId="3" xfId="0" applyFill="1" applyBorder="1" applyAlignment="1">
      <alignment horizontal="left" vertical="center" wrapText="1"/>
    </xf>
    <xf numFmtId="3" fontId="10" fillId="2" borderId="1" xfId="0" applyNumberFormat="1" applyFont="1" applyFill="1" applyBorder="1" applyAlignment="1">
      <alignment vertical="top" wrapText="1" indent="1"/>
    </xf>
    <xf numFmtId="0" fontId="10" fillId="2" borderId="1" xfId="0" applyFont="1" applyFill="1" applyBorder="1" applyAlignment="1">
      <alignment vertical="top" wrapText="1" indent="1"/>
    </xf>
    <xf numFmtId="0" fontId="9" fillId="2" borderId="2" xfId="0" applyFont="1" applyFill="1" applyBorder="1" applyAlignment="1">
      <alignment vertical="top" wrapText="1" indent="1"/>
    </xf>
    <xf numFmtId="0" fontId="11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3" borderId="3" xfId="0" applyFill="1" applyBorder="1" applyAlignment="1">
      <alignment horizontal="left" vertical="center" wrapText="1" indent="1"/>
    </xf>
    <xf numFmtId="0" fontId="0" fillId="2" borderId="0" xfId="0" applyFill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" fillId="2" borderId="12" xfId="0" applyFont="1" applyFill="1" applyBorder="1" applyAlignment="1">
      <alignment vertical="top" wrapText="1" indent="1"/>
    </xf>
    <xf numFmtId="0" fontId="2" fillId="2" borderId="13" xfId="0" applyFont="1" applyFill="1" applyBorder="1" applyAlignment="1">
      <alignment vertical="top" wrapText="1" indent="1"/>
    </xf>
    <xf numFmtId="0" fontId="0" fillId="2" borderId="12" xfId="0" applyFill="1" applyBorder="1" applyAlignment="1">
      <alignment vertical="top" wrapText="1" indent="1"/>
    </xf>
    <xf numFmtId="0" fontId="0" fillId="2" borderId="13" xfId="0" applyFill="1" applyBorder="1" applyAlignment="1">
      <alignment vertical="top" wrapText="1" indent="1"/>
    </xf>
    <xf numFmtId="0" fontId="4" fillId="2" borderId="3" xfId="0" applyFont="1" applyFill="1" applyBorder="1" applyAlignment="1">
      <alignment horizontal="left" vertical="center" wrapText="1" indent="1"/>
    </xf>
    <xf numFmtId="0" fontId="0" fillId="2" borderId="3" xfId="0" applyFont="1" applyFill="1" applyBorder="1" applyAlignment="1">
      <alignment horizontal="left" vertical="top" wrapText="1"/>
    </xf>
    <xf numFmtId="0" fontId="20" fillId="2" borderId="3" xfId="0" applyFont="1" applyFill="1" applyBorder="1" applyAlignment="1">
      <alignment vertical="top" wrapText="1" indent="1"/>
    </xf>
    <xf numFmtId="0" fontId="15" fillId="0" borderId="0" xfId="0" applyFont="1" applyAlignment="1">
      <alignment horizontal="left" vertical="center" wrapText="1" indent="1"/>
    </xf>
    <xf numFmtId="0" fontId="0" fillId="2" borderId="12" xfId="0" applyFont="1" applyFill="1" applyBorder="1" applyAlignment="1">
      <alignment vertical="top" wrapText="1" indent="1"/>
    </xf>
    <xf numFmtId="0" fontId="0" fillId="2" borderId="13" xfId="0" applyFont="1" applyFill="1" applyBorder="1" applyAlignment="1">
      <alignment vertical="top" wrapText="1" indent="1"/>
    </xf>
    <xf numFmtId="0" fontId="0" fillId="0" borderId="0" xfId="0" applyAlignment="1">
      <alignment vertical="center" wrapText="1"/>
    </xf>
    <xf numFmtId="0" fontId="22" fillId="2" borderId="3" xfId="0" applyFont="1" applyFill="1" applyBorder="1" applyAlignment="1">
      <alignment horizontal="left" vertical="center" wrapText="1" indent="1"/>
    </xf>
    <xf numFmtId="0" fontId="0" fillId="2" borderId="3" xfId="0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vertical="top" wrapText="1" indent="1"/>
    </xf>
    <xf numFmtId="0" fontId="5" fillId="2" borderId="3" xfId="0" applyFont="1" applyFill="1" applyBorder="1" applyAlignment="1">
      <alignment horizontal="left" vertical="center" wrapText="1" indent="1"/>
    </xf>
    <xf numFmtId="0" fontId="0" fillId="2" borderId="3" xfId="0" applyFont="1" applyFill="1" applyBorder="1" applyAlignment="1">
      <alignment vertical="top" wrapText="1" indent="1"/>
    </xf>
    <xf numFmtId="0" fontId="18" fillId="2" borderId="3" xfId="0" applyFont="1" applyFill="1" applyBorder="1" applyAlignment="1">
      <alignment vertical="top" wrapText="1" indent="1"/>
    </xf>
    <xf numFmtId="0" fontId="6" fillId="2" borderId="3" xfId="0" applyFont="1" applyFill="1" applyBorder="1" applyAlignment="1">
      <alignment vertical="top" wrapText="1" indent="1"/>
    </xf>
    <xf numFmtId="0" fontId="0" fillId="4" borderId="3" xfId="0" applyFill="1" applyBorder="1" applyAlignment="1">
      <alignment vertical="top" wrapText="1" indent="1"/>
    </xf>
    <xf numFmtId="0" fontId="5" fillId="2" borderId="3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lavbukh.ru/npd/edoc/99_901961229_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6"/>
  <sheetViews>
    <sheetView topLeftCell="A70" workbookViewId="0">
      <selection activeCell="D354" sqref="D354"/>
    </sheetView>
  </sheetViews>
  <sheetFormatPr defaultColWidth="9" defaultRowHeight="15"/>
  <cols>
    <col min="2" max="2" width="34.7109375" customWidth="1"/>
    <col min="3" max="3" width="13.85546875" customWidth="1"/>
    <col min="4" max="4" width="15.7109375" customWidth="1"/>
    <col min="5" max="5" width="16.5703125" customWidth="1"/>
    <col min="6" max="6" width="15.140625" customWidth="1"/>
    <col min="7" max="7" width="16.85546875" customWidth="1"/>
    <col min="8" max="8" width="13.85546875" customWidth="1"/>
    <col min="9" max="9" width="12" customWidth="1"/>
    <col min="10" max="10" width="13.7109375" customWidth="1"/>
  </cols>
  <sheetData>
    <row r="1" spans="1:10">
      <c r="A1" s="4"/>
      <c r="G1" s="248" t="s">
        <v>0</v>
      </c>
      <c r="H1" s="248"/>
      <c r="I1" s="248"/>
      <c r="J1" s="248"/>
    </row>
    <row r="2" spans="1:10">
      <c r="A2" s="4"/>
      <c r="G2" s="249" t="s">
        <v>1</v>
      </c>
      <c r="H2" s="249"/>
      <c r="I2" s="249"/>
      <c r="J2" s="249"/>
    </row>
    <row r="3" spans="1:10">
      <c r="A3" s="4"/>
      <c r="G3" s="249" t="s">
        <v>2</v>
      </c>
      <c r="H3" s="249"/>
      <c r="I3" s="249"/>
      <c r="J3" s="249"/>
    </row>
    <row r="4" spans="1:10">
      <c r="A4" s="4"/>
      <c r="G4" s="249" t="s">
        <v>3</v>
      </c>
      <c r="H4" s="249"/>
      <c r="I4" s="249"/>
      <c r="J4" s="249"/>
    </row>
    <row r="5" spans="1:10">
      <c r="A5" s="4"/>
      <c r="G5" s="249"/>
      <c r="H5" s="249"/>
      <c r="I5" s="249"/>
      <c r="J5" s="249"/>
    </row>
    <row r="6" spans="1:10" ht="72" customHeight="1">
      <c r="A6" s="4"/>
      <c r="G6" s="250" t="s">
        <v>4</v>
      </c>
      <c r="H6" s="250"/>
      <c r="I6" s="250"/>
      <c r="J6" s="250"/>
    </row>
    <row r="7" spans="1:10" ht="48.75" customHeight="1">
      <c r="A7" s="251" t="s">
        <v>5</v>
      </c>
      <c r="B7" s="251"/>
      <c r="C7" s="251"/>
      <c r="D7" s="251"/>
      <c r="E7" s="251"/>
      <c r="F7" s="251"/>
      <c r="G7" s="251"/>
      <c r="H7" s="251"/>
    </row>
    <row r="8" spans="1:10" ht="18.75">
      <c r="A8" s="6" t="s">
        <v>6</v>
      </c>
    </row>
    <row r="9" spans="1:10">
      <c r="A9" s="7"/>
      <c r="B9" s="7"/>
      <c r="C9" s="7"/>
      <c r="G9" s="248"/>
      <c r="H9" s="248"/>
      <c r="I9" s="248"/>
      <c r="J9" s="248"/>
    </row>
    <row r="10" spans="1:10" ht="23.25" customHeight="1">
      <c r="A10" s="8" t="s">
        <v>7</v>
      </c>
      <c r="B10" s="252"/>
      <c r="C10" s="252"/>
      <c r="G10" s="249"/>
      <c r="H10" s="249"/>
      <c r="I10" s="249"/>
      <c r="J10" s="249"/>
    </row>
    <row r="11" spans="1:10" hidden="1">
      <c r="A11" s="30"/>
      <c r="B11" s="253"/>
      <c r="C11" s="253"/>
      <c r="G11" s="79"/>
      <c r="H11" s="79"/>
      <c r="I11" s="79"/>
      <c r="J11" s="79"/>
    </row>
    <row r="12" spans="1:10" ht="14.25" customHeight="1">
      <c r="A12" s="254" t="s">
        <v>8</v>
      </c>
      <c r="B12" s="254"/>
      <c r="C12" s="39"/>
      <c r="G12" s="249"/>
      <c r="H12" s="249"/>
      <c r="I12" s="249"/>
      <c r="J12" s="249"/>
    </row>
    <row r="13" spans="1:10" ht="18.75" customHeight="1">
      <c r="A13" s="37" t="s">
        <v>9</v>
      </c>
      <c r="G13" s="249"/>
      <c r="H13" s="249"/>
      <c r="I13" s="249"/>
      <c r="J13" s="249"/>
    </row>
    <row r="14" spans="1:10" ht="13.5" customHeight="1">
      <c r="A14" s="7"/>
      <c r="B14" s="7"/>
      <c r="C14" s="7"/>
      <c r="D14" s="7"/>
      <c r="E14" s="7"/>
      <c r="F14" s="7"/>
      <c r="G14" s="255"/>
      <c r="H14" s="255"/>
      <c r="I14" s="255"/>
      <c r="J14" s="255"/>
    </row>
    <row r="15" spans="1:10" ht="4.5" customHeight="1">
      <c r="A15" s="40"/>
      <c r="B15" s="41"/>
      <c r="C15" s="41"/>
      <c r="D15" s="269" t="s">
        <v>10</v>
      </c>
      <c r="E15" s="270"/>
      <c r="F15" s="270"/>
      <c r="G15" s="271"/>
      <c r="H15" s="263" t="s">
        <v>11</v>
      </c>
      <c r="I15" s="266" t="s">
        <v>12</v>
      </c>
      <c r="J15" s="263" t="s">
        <v>13</v>
      </c>
    </row>
    <row r="16" spans="1:10" ht="28.5" customHeight="1">
      <c r="A16" s="139"/>
      <c r="B16" s="140"/>
      <c r="C16" s="140"/>
      <c r="D16" s="272"/>
      <c r="E16" s="273"/>
      <c r="F16" s="273"/>
      <c r="G16" s="274"/>
      <c r="H16" s="264"/>
      <c r="I16" s="267"/>
      <c r="J16" s="264"/>
    </row>
    <row r="17" spans="1:10" ht="0.75" customHeight="1">
      <c r="A17" s="141"/>
      <c r="B17" s="142"/>
      <c r="C17" s="140"/>
      <c r="D17" s="275"/>
      <c r="E17" s="276"/>
      <c r="F17" s="276"/>
      <c r="G17" s="277"/>
      <c r="H17" s="264"/>
      <c r="I17" s="267"/>
      <c r="J17" s="264"/>
    </row>
    <row r="18" spans="1:10">
      <c r="A18" s="141"/>
      <c r="B18" s="140"/>
      <c r="C18" s="140"/>
      <c r="D18" s="140" t="s">
        <v>14</v>
      </c>
      <c r="E18" s="256" t="s">
        <v>15</v>
      </c>
      <c r="F18" s="257"/>
      <c r="G18" s="258"/>
      <c r="H18" s="264"/>
      <c r="I18" s="267"/>
      <c r="J18" s="264"/>
    </row>
    <row r="19" spans="1:10" ht="51" customHeight="1">
      <c r="A19" s="261" t="s">
        <v>16</v>
      </c>
      <c r="B19" s="300" t="s">
        <v>17</v>
      </c>
      <c r="C19" s="300" t="s">
        <v>18</v>
      </c>
      <c r="D19" s="261"/>
      <c r="E19" s="263" t="s">
        <v>19</v>
      </c>
      <c r="F19" s="263" t="s">
        <v>20</v>
      </c>
      <c r="G19" s="263" t="s">
        <v>21</v>
      </c>
      <c r="H19" s="264"/>
      <c r="I19" s="267"/>
      <c r="J19" s="264"/>
    </row>
    <row r="20" spans="1:10" ht="33.75" customHeight="1">
      <c r="A20" s="261"/>
      <c r="B20" s="300"/>
      <c r="C20" s="300"/>
      <c r="D20" s="261"/>
      <c r="E20" s="264"/>
      <c r="F20" s="264"/>
      <c r="G20" s="264"/>
      <c r="H20" s="264"/>
      <c r="I20" s="267"/>
      <c r="J20" s="264"/>
    </row>
    <row r="21" spans="1:10" ht="4.5" customHeight="1">
      <c r="A21" s="262"/>
      <c r="B21" s="301"/>
      <c r="C21" s="301"/>
      <c r="D21" s="262"/>
      <c r="E21" s="265"/>
      <c r="F21" s="265"/>
      <c r="G21" s="265"/>
      <c r="H21" s="265"/>
      <c r="I21" s="268"/>
      <c r="J21" s="265"/>
    </row>
    <row r="22" spans="1:10">
      <c r="A22" s="42">
        <v>1</v>
      </c>
      <c r="B22" s="143">
        <v>2</v>
      </c>
      <c r="C22" s="143">
        <v>3</v>
      </c>
      <c r="D22" s="143">
        <v>4</v>
      </c>
      <c r="E22" s="143">
        <v>5</v>
      </c>
      <c r="F22" s="143">
        <v>6</v>
      </c>
      <c r="G22" s="143">
        <v>7</v>
      </c>
      <c r="H22" s="143">
        <v>8</v>
      </c>
      <c r="I22" s="143">
        <v>9</v>
      </c>
      <c r="J22" s="143">
        <v>10</v>
      </c>
    </row>
    <row r="23" spans="1:10">
      <c r="A23" s="42"/>
      <c r="B23" s="46"/>
      <c r="C23" s="46"/>
      <c r="D23" s="46"/>
      <c r="E23" s="46"/>
      <c r="F23" s="46"/>
      <c r="G23" s="46"/>
      <c r="H23" s="46"/>
      <c r="I23" s="46"/>
      <c r="J23" s="46"/>
    </row>
    <row r="24" spans="1:10">
      <c r="A24" s="42"/>
      <c r="B24" s="46"/>
      <c r="C24" s="46"/>
      <c r="D24" s="46"/>
      <c r="E24" s="46"/>
      <c r="F24" s="46"/>
      <c r="G24" s="46"/>
      <c r="H24" s="46"/>
      <c r="I24" s="46"/>
      <c r="J24" s="46"/>
    </row>
    <row r="25" spans="1:10">
      <c r="A25" s="42"/>
      <c r="B25" s="46"/>
      <c r="C25" s="46"/>
      <c r="D25" s="46"/>
      <c r="E25" s="46"/>
      <c r="F25" s="46"/>
      <c r="G25" s="46"/>
      <c r="H25" s="46"/>
      <c r="I25" s="46"/>
      <c r="J25" s="46"/>
    </row>
    <row r="26" spans="1:10">
      <c r="A26" s="256" t="s">
        <v>22</v>
      </c>
      <c r="B26" s="258"/>
      <c r="C26" s="43" t="s">
        <v>23</v>
      </c>
      <c r="D26" s="46"/>
      <c r="E26" s="43" t="s">
        <v>23</v>
      </c>
      <c r="F26" s="43" t="s">
        <v>23</v>
      </c>
      <c r="G26" s="43" t="s">
        <v>23</v>
      </c>
      <c r="H26" s="43" t="s">
        <v>23</v>
      </c>
      <c r="I26" s="43" t="s">
        <v>23</v>
      </c>
      <c r="J26" s="46"/>
    </row>
    <row r="27" spans="1:10" ht="53.25" customHeight="1">
      <c r="A27" s="6" t="s">
        <v>6</v>
      </c>
    </row>
    <row r="28" spans="1:10" hidden="1">
      <c r="A28" s="7"/>
      <c r="B28" s="7"/>
      <c r="C28" s="7"/>
    </row>
    <row r="29" spans="1:10" ht="19.5" customHeight="1">
      <c r="A29" s="8" t="s">
        <v>7</v>
      </c>
      <c r="B29" s="259"/>
      <c r="C29" s="259"/>
    </row>
    <row r="30" spans="1:10" hidden="1">
      <c r="A30" s="111"/>
      <c r="B30" s="260"/>
      <c r="C30" s="260"/>
    </row>
    <row r="31" spans="1:10" ht="31.5" customHeight="1">
      <c r="A31" s="254" t="s">
        <v>8</v>
      </c>
      <c r="B31" s="254"/>
      <c r="C31" s="110"/>
    </row>
    <row r="32" spans="1:10" ht="15" customHeight="1">
      <c r="A32" s="37" t="s">
        <v>24</v>
      </c>
    </row>
    <row r="33" spans="1:7" hidden="1">
      <c r="A33" s="7"/>
      <c r="B33" s="7"/>
      <c r="C33" s="7"/>
      <c r="D33" s="7"/>
      <c r="E33" s="7"/>
      <c r="F33" s="7"/>
      <c r="G33" s="7"/>
    </row>
    <row r="34" spans="1:7" ht="30" customHeight="1">
      <c r="A34" s="40" t="s">
        <v>25</v>
      </c>
      <c r="B34" s="269" t="s">
        <v>26</v>
      </c>
      <c r="C34" s="271"/>
      <c r="D34" s="41" t="s">
        <v>27</v>
      </c>
      <c r="E34" s="41" t="s">
        <v>28</v>
      </c>
      <c r="F34" s="41" t="s">
        <v>28</v>
      </c>
      <c r="G34" s="41" t="s">
        <v>29</v>
      </c>
    </row>
    <row r="35" spans="1:7" ht="89.25" customHeight="1">
      <c r="A35" s="300" t="s">
        <v>30</v>
      </c>
      <c r="B35" s="303"/>
      <c r="C35" s="304"/>
      <c r="D35" s="300" t="s">
        <v>31</v>
      </c>
      <c r="E35" s="140" t="s">
        <v>32</v>
      </c>
      <c r="F35" s="300" t="s">
        <v>33</v>
      </c>
      <c r="G35" s="300" t="s">
        <v>34</v>
      </c>
    </row>
    <row r="36" spans="1:7">
      <c r="A36" s="301"/>
      <c r="B36" s="305"/>
      <c r="C36" s="306"/>
      <c r="D36" s="301"/>
      <c r="E36" s="43" t="s">
        <v>35</v>
      </c>
      <c r="F36" s="301"/>
      <c r="G36" s="301"/>
    </row>
    <row r="37" spans="1:7">
      <c r="A37" s="80">
        <v>1</v>
      </c>
      <c r="B37" s="278">
        <v>2</v>
      </c>
      <c r="C37" s="279"/>
      <c r="D37" s="81">
        <v>3</v>
      </c>
      <c r="E37" s="81">
        <v>4</v>
      </c>
      <c r="F37" s="81">
        <v>5</v>
      </c>
      <c r="G37" s="81">
        <v>6</v>
      </c>
    </row>
    <row r="38" spans="1:7" ht="42" customHeight="1">
      <c r="A38" s="42">
        <v>1</v>
      </c>
      <c r="B38" s="256" t="s">
        <v>36</v>
      </c>
      <c r="C38" s="258"/>
      <c r="D38" s="43" t="s">
        <v>23</v>
      </c>
      <c r="E38" s="43" t="s">
        <v>23</v>
      </c>
      <c r="F38" s="43" t="s">
        <v>23</v>
      </c>
      <c r="G38" s="46"/>
    </row>
    <row r="39" spans="1:7" ht="25.5" customHeight="1">
      <c r="A39" s="141"/>
      <c r="B39" s="280" t="s">
        <v>15</v>
      </c>
      <c r="C39" s="281"/>
      <c r="D39" s="142"/>
      <c r="E39" s="142"/>
      <c r="F39" s="142"/>
      <c r="G39" s="142"/>
    </row>
    <row r="40" spans="1:7" ht="42.75" customHeight="1">
      <c r="A40" s="42" t="s">
        <v>37</v>
      </c>
      <c r="B40" s="282" t="s">
        <v>38</v>
      </c>
      <c r="C40" s="283"/>
      <c r="D40" s="46"/>
      <c r="E40" s="46"/>
      <c r="F40" s="46"/>
      <c r="G40" s="46"/>
    </row>
    <row r="41" spans="1:7" ht="42" customHeight="1">
      <c r="A41" s="42" t="s">
        <v>39</v>
      </c>
      <c r="B41" s="284" t="s">
        <v>40</v>
      </c>
      <c r="C41" s="285"/>
      <c r="D41" s="46"/>
      <c r="E41" s="46"/>
      <c r="F41" s="46"/>
      <c r="G41" s="46"/>
    </row>
    <row r="42" spans="1:7" ht="39.75" customHeight="1">
      <c r="A42" s="42" t="s">
        <v>41</v>
      </c>
      <c r="B42" s="284" t="s">
        <v>42</v>
      </c>
      <c r="C42" s="285"/>
      <c r="D42" s="46"/>
      <c r="E42" s="46"/>
      <c r="F42" s="46"/>
      <c r="G42" s="46"/>
    </row>
    <row r="43" spans="1:7">
      <c r="A43" s="42"/>
      <c r="B43" s="286"/>
      <c r="C43" s="287"/>
      <c r="D43" s="46"/>
      <c r="E43" s="46"/>
      <c r="F43" s="46"/>
      <c r="G43" s="46"/>
    </row>
    <row r="44" spans="1:7">
      <c r="A44" s="42"/>
      <c r="B44" s="286"/>
      <c r="C44" s="287"/>
      <c r="D44" s="46"/>
      <c r="E44" s="46"/>
      <c r="F44" s="46"/>
      <c r="G44" s="46"/>
    </row>
    <row r="45" spans="1:7" ht="43.5" customHeight="1">
      <c r="A45" s="42">
        <v>2</v>
      </c>
      <c r="B45" s="256" t="s">
        <v>43</v>
      </c>
      <c r="C45" s="258"/>
      <c r="D45" s="43" t="s">
        <v>23</v>
      </c>
      <c r="E45" s="43" t="s">
        <v>23</v>
      </c>
      <c r="F45" s="43" t="s">
        <v>23</v>
      </c>
      <c r="G45" s="46"/>
    </row>
    <row r="46" spans="1:7" ht="21" customHeight="1">
      <c r="A46" s="141"/>
      <c r="B46" s="280" t="s">
        <v>15</v>
      </c>
      <c r="C46" s="281"/>
      <c r="D46" s="142"/>
      <c r="E46" s="142"/>
      <c r="F46" s="142"/>
      <c r="G46" s="142"/>
    </row>
    <row r="47" spans="1:7" ht="51" customHeight="1">
      <c r="A47" s="42" t="s">
        <v>44</v>
      </c>
      <c r="B47" s="282" t="s">
        <v>38</v>
      </c>
      <c r="C47" s="283"/>
      <c r="D47" s="46"/>
      <c r="E47" s="46"/>
      <c r="F47" s="46"/>
      <c r="G47" s="46"/>
    </row>
    <row r="48" spans="1:7" ht="43.5" customHeight="1">
      <c r="A48" s="42" t="s">
        <v>45</v>
      </c>
      <c r="B48" s="284" t="s">
        <v>40</v>
      </c>
      <c r="C48" s="285"/>
      <c r="D48" s="46"/>
      <c r="E48" s="46"/>
      <c r="F48" s="46"/>
      <c r="G48" s="46"/>
    </row>
    <row r="49" spans="1:7" ht="33" customHeight="1">
      <c r="A49" s="42" t="s">
        <v>46</v>
      </c>
      <c r="B49" s="284" t="s">
        <v>42</v>
      </c>
      <c r="C49" s="285"/>
      <c r="D49" s="46"/>
      <c r="E49" s="46"/>
      <c r="F49" s="46"/>
      <c r="G49" s="46"/>
    </row>
    <row r="50" spans="1:7">
      <c r="A50" s="42"/>
      <c r="B50" s="286"/>
      <c r="C50" s="287"/>
      <c r="D50" s="46"/>
      <c r="E50" s="46"/>
      <c r="F50" s="46"/>
      <c r="G50" s="46"/>
    </row>
    <row r="51" spans="1:7">
      <c r="A51" s="42"/>
      <c r="B51" s="286"/>
      <c r="C51" s="287"/>
      <c r="D51" s="46"/>
      <c r="E51" s="46"/>
      <c r="F51" s="46"/>
      <c r="G51" s="46"/>
    </row>
    <row r="52" spans="1:7">
      <c r="A52" s="45"/>
      <c r="B52" s="256" t="s">
        <v>22</v>
      </c>
      <c r="C52" s="258"/>
      <c r="D52" s="43" t="s">
        <v>23</v>
      </c>
      <c r="E52" s="43" t="s">
        <v>23</v>
      </c>
      <c r="F52" s="43" t="s">
        <v>23</v>
      </c>
      <c r="G52" s="46"/>
    </row>
    <row r="53" spans="1:7" ht="56.25" customHeight="1">
      <c r="A53" s="6" t="s">
        <v>6</v>
      </c>
    </row>
    <row r="54" spans="1:7" ht="0.75" customHeight="1">
      <c r="A54" s="7"/>
      <c r="B54" s="7"/>
      <c r="C54" s="7"/>
    </row>
    <row r="55" spans="1:7" ht="26.25" customHeight="1">
      <c r="A55" s="8" t="s">
        <v>7</v>
      </c>
      <c r="B55" s="259"/>
      <c r="C55" s="259"/>
    </row>
    <row r="56" spans="1:7" hidden="1">
      <c r="A56" s="111"/>
      <c r="B56" s="260"/>
      <c r="C56" s="260"/>
    </row>
    <row r="57" spans="1:7" ht="26.25" customHeight="1">
      <c r="A57" s="254" t="s">
        <v>8</v>
      </c>
      <c r="B57" s="254"/>
      <c r="C57" s="110"/>
    </row>
    <row r="58" spans="1:7" ht="15.75">
      <c r="A58" s="32" t="s">
        <v>47</v>
      </c>
    </row>
    <row r="59" spans="1:7">
      <c r="A59" s="7"/>
      <c r="B59" s="7"/>
      <c r="C59" s="7"/>
      <c r="D59" s="7"/>
      <c r="E59" s="7"/>
      <c r="F59" s="7"/>
    </row>
    <row r="60" spans="1:7">
      <c r="A60" s="302" t="s">
        <v>48</v>
      </c>
      <c r="B60" s="302" t="s">
        <v>26</v>
      </c>
      <c r="C60" s="302" t="s">
        <v>49</v>
      </c>
      <c r="D60" s="41" t="s">
        <v>28</v>
      </c>
      <c r="E60" s="302" t="s">
        <v>50</v>
      </c>
      <c r="F60" s="302" t="s">
        <v>51</v>
      </c>
    </row>
    <row r="61" spans="1:7" ht="45" customHeight="1">
      <c r="A61" s="300"/>
      <c r="B61" s="300"/>
      <c r="C61" s="300"/>
      <c r="D61" s="140" t="s">
        <v>52</v>
      </c>
      <c r="E61" s="300"/>
      <c r="F61" s="300"/>
    </row>
    <row r="62" spans="1:7">
      <c r="A62" s="301"/>
      <c r="B62" s="301"/>
      <c r="C62" s="301"/>
      <c r="D62" s="43" t="s">
        <v>53</v>
      </c>
      <c r="E62" s="301"/>
      <c r="F62" s="301"/>
    </row>
    <row r="63" spans="1:7">
      <c r="A63" s="80">
        <v>1</v>
      </c>
      <c r="B63" s="81">
        <v>2</v>
      </c>
      <c r="C63" s="81">
        <v>3</v>
      </c>
      <c r="D63" s="81">
        <v>4</v>
      </c>
      <c r="E63" s="81">
        <v>5</v>
      </c>
      <c r="F63" s="81">
        <v>6</v>
      </c>
    </row>
    <row r="64" spans="1:7" ht="38.25" customHeight="1">
      <c r="A64" s="42">
        <v>1</v>
      </c>
      <c r="B64" s="43" t="s">
        <v>54</v>
      </c>
      <c r="C64" s="46"/>
      <c r="D64" s="46"/>
      <c r="E64" s="46"/>
      <c r="F64" s="46"/>
    </row>
    <row r="65" spans="1:6">
      <c r="A65" s="42"/>
      <c r="B65" s="46"/>
      <c r="C65" s="46"/>
      <c r="D65" s="46"/>
      <c r="E65" s="46"/>
      <c r="F65" s="46"/>
    </row>
    <row r="66" spans="1:6">
      <c r="A66" s="42"/>
      <c r="B66" s="46"/>
      <c r="C66" s="46"/>
      <c r="D66" s="46"/>
      <c r="E66" s="46"/>
      <c r="F66" s="46"/>
    </row>
    <row r="67" spans="1:6">
      <c r="A67" s="45"/>
      <c r="B67" s="43" t="s">
        <v>22</v>
      </c>
      <c r="C67" s="43" t="s">
        <v>23</v>
      </c>
      <c r="D67" s="43" t="s">
        <v>23</v>
      </c>
      <c r="E67" s="43" t="s">
        <v>23</v>
      </c>
      <c r="F67" s="46"/>
    </row>
    <row r="68" spans="1:6" ht="38.25" customHeight="1">
      <c r="A68" s="6" t="s">
        <v>55</v>
      </c>
    </row>
    <row r="69" spans="1:6" hidden="1">
      <c r="A69" s="7"/>
      <c r="B69" s="7"/>
      <c r="C69" s="7"/>
    </row>
    <row r="70" spans="1:6" ht="30.75" customHeight="1">
      <c r="A70" s="8" t="s">
        <v>7</v>
      </c>
      <c r="B70" s="252"/>
      <c r="C70" s="252"/>
    </row>
    <row r="71" spans="1:6" hidden="1">
      <c r="A71" s="30"/>
      <c r="B71" s="253"/>
      <c r="C71" s="253"/>
    </row>
    <row r="72" spans="1:6" ht="30.75" customHeight="1">
      <c r="A72" s="254" t="s">
        <v>8</v>
      </c>
      <c r="B72" s="254"/>
      <c r="C72" s="39"/>
    </row>
    <row r="73" spans="1:6" ht="0.75" hidden="1" customHeight="1"/>
    <row r="74" spans="1:6" ht="52.5" customHeight="1">
      <c r="A74" s="288" t="s">
        <v>56</v>
      </c>
      <c r="B74" s="288"/>
      <c r="C74" s="288"/>
      <c r="D74" s="288"/>
      <c r="E74" s="288"/>
    </row>
    <row r="75" spans="1:6" hidden="1">
      <c r="A75" s="7"/>
      <c r="B75" s="7"/>
      <c r="C75" s="7"/>
      <c r="D75" s="7"/>
      <c r="E75" s="7"/>
    </row>
    <row r="76" spans="1:6" ht="59.25" customHeight="1">
      <c r="A76" s="40" t="s">
        <v>25</v>
      </c>
      <c r="B76" s="269" t="s">
        <v>57</v>
      </c>
      <c r="C76" s="271"/>
      <c r="D76" s="302" t="s">
        <v>58</v>
      </c>
      <c r="E76" s="302" t="s">
        <v>59</v>
      </c>
    </row>
    <row r="77" spans="1:6">
      <c r="A77" s="42" t="s">
        <v>30</v>
      </c>
      <c r="B77" s="275"/>
      <c r="C77" s="277"/>
      <c r="D77" s="301"/>
      <c r="E77" s="301"/>
    </row>
    <row r="78" spans="1:6">
      <c r="A78" s="42">
        <v>1</v>
      </c>
      <c r="B78" s="256">
        <v>2</v>
      </c>
      <c r="C78" s="258"/>
      <c r="D78" s="43">
        <v>3</v>
      </c>
      <c r="E78" s="43">
        <v>4</v>
      </c>
    </row>
    <row r="79" spans="1:6" ht="30" customHeight="1">
      <c r="A79" s="42">
        <v>1</v>
      </c>
      <c r="B79" s="256" t="s">
        <v>60</v>
      </c>
      <c r="C79" s="258"/>
      <c r="D79" s="43" t="s">
        <v>23</v>
      </c>
      <c r="E79" s="46"/>
    </row>
    <row r="80" spans="1:6">
      <c r="A80" s="141"/>
      <c r="B80" s="280" t="s">
        <v>15</v>
      </c>
      <c r="C80" s="281"/>
      <c r="D80" s="142"/>
      <c r="E80" s="142"/>
    </row>
    <row r="81" spans="1:5">
      <c r="A81" s="42" t="s">
        <v>37</v>
      </c>
      <c r="B81" s="282" t="s">
        <v>61</v>
      </c>
      <c r="C81" s="283"/>
      <c r="D81" s="46"/>
      <c r="E81" s="46"/>
    </row>
    <row r="82" spans="1:5">
      <c r="A82" s="42" t="s">
        <v>39</v>
      </c>
      <c r="B82" s="284" t="s">
        <v>62</v>
      </c>
      <c r="C82" s="285"/>
      <c r="D82" s="46"/>
      <c r="E82" s="46"/>
    </row>
    <row r="83" spans="1:5">
      <c r="A83" s="42" t="s">
        <v>41</v>
      </c>
      <c r="B83" s="284" t="s">
        <v>63</v>
      </c>
      <c r="C83" s="285"/>
      <c r="D83" s="46"/>
      <c r="E83" s="46"/>
    </row>
    <row r="84" spans="1:5" ht="30" customHeight="1">
      <c r="A84" s="42">
        <v>2</v>
      </c>
      <c r="B84" s="256" t="s">
        <v>64</v>
      </c>
      <c r="C84" s="258"/>
      <c r="D84" s="43" t="s">
        <v>23</v>
      </c>
      <c r="E84" s="46"/>
    </row>
    <row r="85" spans="1:5">
      <c r="A85" s="141"/>
      <c r="B85" s="280" t="s">
        <v>15</v>
      </c>
      <c r="C85" s="281"/>
      <c r="D85" s="142"/>
      <c r="E85" s="142"/>
    </row>
    <row r="86" spans="1:5" ht="48" customHeight="1">
      <c r="A86" s="42" t="s">
        <v>44</v>
      </c>
      <c r="B86" s="282" t="s">
        <v>65</v>
      </c>
      <c r="C86" s="283"/>
      <c r="D86" s="46"/>
      <c r="E86" s="46"/>
    </row>
    <row r="87" spans="1:5" ht="48" customHeight="1">
      <c r="A87" s="42" t="s">
        <v>45</v>
      </c>
      <c r="B87" s="284" t="s">
        <v>66</v>
      </c>
      <c r="C87" s="285"/>
      <c r="D87" s="46"/>
      <c r="E87" s="46"/>
    </row>
    <row r="88" spans="1:5" ht="49.5" customHeight="1">
      <c r="A88" s="42" t="s">
        <v>46</v>
      </c>
      <c r="B88" s="284" t="s">
        <v>67</v>
      </c>
      <c r="C88" s="285"/>
      <c r="D88" s="46"/>
      <c r="E88" s="46"/>
    </row>
    <row r="89" spans="1:5" ht="51.75" customHeight="1">
      <c r="A89" s="42" t="s">
        <v>68</v>
      </c>
      <c r="B89" s="284" t="s">
        <v>69</v>
      </c>
      <c r="C89" s="285"/>
      <c r="D89" s="46"/>
      <c r="E89" s="46"/>
    </row>
    <row r="90" spans="1:5" ht="65.25" customHeight="1">
      <c r="A90" s="42" t="s">
        <v>70</v>
      </c>
      <c r="B90" s="284" t="s">
        <v>69</v>
      </c>
      <c r="C90" s="285"/>
      <c r="D90" s="46"/>
      <c r="E90" s="46"/>
    </row>
    <row r="91" spans="1:5" ht="44.25" customHeight="1">
      <c r="A91" s="42">
        <v>3</v>
      </c>
      <c r="B91" s="256" t="s">
        <v>71</v>
      </c>
      <c r="C91" s="258"/>
      <c r="D91" s="46"/>
      <c r="E91" s="46"/>
    </row>
    <row r="92" spans="1:5">
      <c r="A92" s="45"/>
      <c r="B92" s="256" t="s">
        <v>22</v>
      </c>
      <c r="C92" s="258"/>
      <c r="D92" s="43" t="s">
        <v>23</v>
      </c>
      <c r="E92" s="46"/>
    </row>
    <row r="93" spans="1:5" ht="81.75" customHeight="1">
      <c r="A93" s="289" t="s">
        <v>72</v>
      </c>
      <c r="B93" s="289"/>
      <c r="C93" s="289"/>
      <c r="D93" s="289"/>
      <c r="E93" s="289"/>
    </row>
    <row r="94" spans="1:5" ht="18.75">
      <c r="A94" s="6" t="s">
        <v>73</v>
      </c>
    </row>
    <row r="95" spans="1:5">
      <c r="A95" s="7"/>
      <c r="B95" s="7"/>
      <c r="C95" s="7"/>
    </row>
    <row r="96" spans="1:5" ht="24" customHeight="1">
      <c r="A96" s="8" t="s">
        <v>7</v>
      </c>
      <c r="B96" s="252"/>
      <c r="C96" s="252"/>
    </row>
    <row r="97" spans="1:5" hidden="1">
      <c r="A97" s="30"/>
      <c r="B97" s="253"/>
      <c r="C97" s="253"/>
    </row>
    <row r="98" spans="1:5" ht="20.25" customHeight="1">
      <c r="A98" s="254" t="s">
        <v>8</v>
      </c>
      <c r="B98" s="254"/>
      <c r="C98" s="39"/>
    </row>
    <row r="99" spans="1:5" ht="14.25" customHeight="1">
      <c r="A99" s="4"/>
    </row>
    <row r="100" spans="1:5" hidden="1">
      <c r="A100" s="7"/>
      <c r="B100" s="7"/>
      <c r="C100" s="7"/>
      <c r="D100" s="7"/>
      <c r="E100" s="7"/>
    </row>
    <row r="101" spans="1:5" ht="59.25" customHeight="1">
      <c r="A101" s="40" t="s">
        <v>25</v>
      </c>
      <c r="B101" s="302" t="s">
        <v>74</v>
      </c>
      <c r="C101" s="302" t="s">
        <v>75</v>
      </c>
      <c r="D101" s="302" t="s">
        <v>76</v>
      </c>
      <c r="E101" s="302" t="s">
        <v>77</v>
      </c>
    </row>
    <row r="102" spans="1:5">
      <c r="A102" s="42" t="s">
        <v>30</v>
      </c>
      <c r="B102" s="301"/>
      <c r="C102" s="301"/>
      <c r="D102" s="301"/>
      <c r="E102" s="301"/>
    </row>
    <row r="103" spans="1:5">
      <c r="A103" s="42">
        <v>1</v>
      </c>
      <c r="B103" s="43">
        <v>2</v>
      </c>
      <c r="C103" s="43">
        <v>3</v>
      </c>
      <c r="D103" s="43">
        <v>4</v>
      </c>
      <c r="E103" s="43">
        <v>5</v>
      </c>
    </row>
    <row r="104" spans="1:5">
      <c r="A104" s="42"/>
      <c r="B104" s="46"/>
      <c r="C104" s="46"/>
      <c r="D104" s="46"/>
      <c r="E104" s="46"/>
    </row>
    <row r="105" spans="1:5">
      <c r="A105" s="42"/>
      <c r="B105" s="46"/>
      <c r="C105" s="46"/>
      <c r="D105" s="46"/>
      <c r="E105" s="46"/>
    </row>
    <row r="106" spans="1:5">
      <c r="A106" s="42"/>
      <c r="B106" s="46"/>
      <c r="C106" s="46"/>
      <c r="D106" s="46"/>
      <c r="E106" s="46"/>
    </row>
    <row r="107" spans="1:5">
      <c r="A107" s="42"/>
      <c r="B107" s="46"/>
      <c r="C107" s="46"/>
      <c r="D107" s="46"/>
      <c r="E107" s="46"/>
    </row>
    <row r="108" spans="1:5">
      <c r="A108" s="45"/>
      <c r="B108" s="43" t="s">
        <v>22</v>
      </c>
      <c r="C108" s="43" t="s">
        <v>23</v>
      </c>
      <c r="D108" s="43" t="s">
        <v>23</v>
      </c>
      <c r="E108" s="46"/>
    </row>
    <row r="109" spans="1:5" ht="49.5" customHeight="1">
      <c r="A109" s="6" t="s">
        <v>78</v>
      </c>
    </row>
    <row r="110" spans="1:5" hidden="1">
      <c r="A110" s="7"/>
      <c r="B110" s="7"/>
      <c r="C110" s="7"/>
    </row>
    <row r="111" spans="1:5" ht="33.75">
      <c r="A111" s="8" t="s">
        <v>7</v>
      </c>
      <c r="B111" s="252"/>
      <c r="C111" s="252"/>
    </row>
    <row r="112" spans="1:5" hidden="1">
      <c r="A112" s="30"/>
      <c r="B112" s="253"/>
      <c r="C112" s="253"/>
    </row>
    <row r="113" spans="1:7" ht="19.5" customHeight="1">
      <c r="A113" s="254" t="s">
        <v>8</v>
      </c>
      <c r="B113" s="254"/>
      <c r="C113" s="39"/>
    </row>
    <row r="114" spans="1:7" ht="15.75">
      <c r="A114" s="32" t="s">
        <v>79</v>
      </c>
    </row>
    <row r="115" spans="1:7" ht="0.75" customHeight="1">
      <c r="A115" s="7"/>
      <c r="B115" s="7"/>
      <c r="C115" s="7"/>
      <c r="D115" s="7"/>
      <c r="E115" s="7"/>
      <c r="F115" s="7"/>
      <c r="G115" s="7"/>
    </row>
    <row r="116" spans="1:7" ht="109.5" customHeight="1">
      <c r="A116" s="144" t="s">
        <v>48</v>
      </c>
      <c r="B116" s="256" t="s">
        <v>26</v>
      </c>
      <c r="C116" s="257"/>
      <c r="D116" s="258"/>
      <c r="E116" s="44" t="s">
        <v>80</v>
      </c>
      <c r="F116" s="44" t="s">
        <v>81</v>
      </c>
      <c r="G116" s="44" t="s">
        <v>82</v>
      </c>
    </row>
    <row r="117" spans="1:7">
      <c r="A117" s="42">
        <v>1</v>
      </c>
      <c r="B117" s="256">
        <v>2</v>
      </c>
      <c r="C117" s="257"/>
      <c r="D117" s="258"/>
      <c r="E117" s="43">
        <v>3</v>
      </c>
      <c r="F117" s="43">
        <v>4</v>
      </c>
      <c r="G117" s="43">
        <v>5</v>
      </c>
    </row>
    <row r="118" spans="1:7">
      <c r="A118" s="42">
        <v>1</v>
      </c>
      <c r="B118" s="256" t="s">
        <v>83</v>
      </c>
      <c r="C118" s="257"/>
      <c r="D118" s="258"/>
      <c r="E118" s="46"/>
      <c r="F118" s="46"/>
      <c r="G118" s="46"/>
    </row>
    <row r="119" spans="1:7" ht="15" customHeight="1">
      <c r="A119" s="141"/>
      <c r="B119" s="296" t="s">
        <v>84</v>
      </c>
      <c r="C119" s="297"/>
      <c r="D119" s="145"/>
      <c r="E119" s="142"/>
      <c r="F119" s="142"/>
      <c r="G119" s="142"/>
    </row>
    <row r="120" spans="1:7">
      <c r="A120" s="45"/>
      <c r="B120" s="282" t="s">
        <v>85</v>
      </c>
      <c r="C120" s="298"/>
      <c r="D120" s="146"/>
      <c r="E120" s="46"/>
      <c r="F120" s="46"/>
      <c r="G120" s="46"/>
    </row>
    <row r="121" spans="1:7">
      <c r="A121" s="141"/>
      <c r="B121" s="290" t="s">
        <v>86</v>
      </c>
      <c r="C121" s="291"/>
      <c r="D121" s="292"/>
      <c r="E121" s="142"/>
      <c r="F121" s="142"/>
      <c r="G121" s="142"/>
    </row>
    <row r="122" spans="1:7">
      <c r="A122" s="45"/>
      <c r="B122" s="293" t="s">
        <v>87</v>
      </c>
      <c r="C122" s="255"/>
      <c r="D122" s="294"/>
      <c r="E122" s="46"/>
      <c r="F122" s="46"/>
      <c r="G122" s="46"/>
    </row>
    <row r="123" spans="1:7">
      <c r="A123" s="45"/>
      <c r="B123" s="284" t="s">
        <v>88</v>
      </c>
      <c r="C123" s="307"/>
      <c r="D123" s="285"/>
      <c r="E123" s="46"/>
      <c r="F123" s="46"/>
      <c r="G123" s="46"/>
    </row>
    <row r="124" spans="1:7">
      <c r="A124" s="141"/>
      <c r="B124" s="290" t="s">
        <v>86</v>
      </c>
      <c r="C124" s="291"/>
      <c r="D124" s="292"/>
      <c r="E124" s="142"/>
      <c r="F124" s="142"/>
      <c r="G124" s="142"/>
    </row>
    <row r="125" spans="1:7">
      <c r="A125" s="45"/>
      <c r="B125" s="293" t="s">
        <v>87</v>
      </c>
      <c r="C125" s="255"/>
      <c r="D125" s="294"/>
      <c r="E125" s="46"/>
      <c r="F125" s="46"/>
      <c r="G125" s="46"/>
    </row>
    <row r="126" spans="1:7">
      <c r="A126" s="42"/>
      <c r="B126" s="286"/>
      <c r="C126" s="295"/>
      <c r="D126" s="287"/>
      <c r="E126" s="46"/>
      <c r="F126" s="46"/>
      <c r="G126" s="46"/>
    </row>
    <row r="127" spans="1:7">
      <c r="A127" s="42"/>
      <c r="B127" s="286"/>
      <c r="C127" s="295"/>
      <c r="D127" s="287"/>
      <c r="E127" s="46"/>
      <c r="F127" s="46"/>
      <c r="G127" s="46"/>
    </row>
    <row r="128" spans="1:7">
      <c r="A128" s="45"/>
      <c r="B128" s="256" t="s">
        <v>22</v>
      </c>
      <c r="C128" s="257"/>
      <c r="D128" s="258"/>
      <c r="E128" s="46"/>
      <c r="F128" s="43" t="s">
        <v>23</v>
      </c>
      <c r="G128" s="46"/>
    </row>
    <row r="129" spans="1:6" ht="39" customHeight="1">
      <c r="A129" s="32" t="s">
        <v>89</v>
      </c>
    </row>
    <row r="130" spans="1:6" hidden="1">
      <c r="A130" s="7"/>
      <c r="B130" s="7"/>
      <c r="C130" s="7"/>
      <c r="D130" s="7"/>
      <c r="E130" s="7"/>
      <c r="F130" s="7"/>
    </row>
    <row r="131" spans="1:6" ht="60">
      <c r="A131" s="144" t="s">
        <v>48</v>
      </c>
      <c r="B131" s="256" t="s">
        <v>26</v>
      </c>
      <c r="C131" s="258"/>
      <c r="D131" s="44" t="s">
        <v>90</v>
      </c>
      <c r="E131" s="44" t="s">
        <v>81</v>
      </c>
      <c r="F131" s="44" t="s">
        <v>91</v>
      </c>
    </row>
    <row r="132" spans="1:6">
      <c r="A132" s="42">
        <v>1</v>
      </c>
      <c r="B132" s="256">
        <v>2</v>
      </c>
      <c r="C132" s="258"/>
      <c r="D132" s="43">
        <v>3</v>
      </c>
      <c r="E132" s="43">
        <v>4</v>
      </c>
      <c r="F132" s="43">
        <v>5</v>
      </c>
    </row>
    <row r="133" spans="1:6">
      <c r="A133" s="42">
        <v>1</v>
      </c>
      <c r="B133" s="256" t="s">
        <v>92</v>
      </c>
      <c r="C133" s="258"/>
      <c r="D133" s="46"/>
      <c r="E133" s="46"/>
      <c r="F133" s="46"/>
    </row>
    <row r="134" spans="1:6" ht="37.5" customHeight="1">
      <c r="A134" s="45"/>
      <c r="B134" s="110"/>
      <c r="C134" s="43" t="s">
        <v>93</v>
      </c>
      <c r="D134" s="46"/>
      <c r="E134" s="46"/>
      <c r="F134" s="46"/>
    </row>
    <row r="135" spans="1:6">
      <c r="A135" s="42"/>
      <c r="B135" s="286"/>
      <c r="C135" s="287"/>
      <c r="D135" s="46"/>
      <c r="E135" s="46"/>
      <c r="F135" s="46"/>
    </row>
    <row r="136" spans="1:6">
      <c r="A136" s="45"/>
      <c r="B136" s="256" t="s">
        <v>22</v>
      </c>
      <c r="C136" s="258"/>
      <c r="D136" s="43" t="s">
        <v>23</v>
      </c>
      <c r="E136" s="43" t="s">
        <v>23</v>
      </c>
      <c r="F136" s="46"/>
    </row>
    <row r="137" spans="1:6" ht="47.25" customHeight="1">
      <c r="A137" s="32" t="s">
        <v>94</v>
      </c>
    </row>
    <row r="138" spans="1:6" hidden="1">
      <c r="A138" s="7"/>
      <c r="B138" s="7"/>
      <c r="C138" s="7"/>
    </row>
    <row r="139" spans="1:6" ht="33.75">
      <c r="A139" s="8" t="s">
        <v>7</v>
      </c>
      <c r="B139" s="252"/>
      <c r="C139" s="252"/>
    </row>
    <row r="140" spans="1:6" hidden="1">
      <c r="A140" s="30"/>
      <c r="B140" s="253"/>
      <c r="C140" s="253"/>
    </row>
    <row r="141" spans="1:6" ht="21" customHeight="1">
      <c r="A141" s="254" t="s">
        <v>8</v>
      </c>
      <c r="B141" s="254"/>
      <c r="C141" s="39"/>
    </row>
    <row r="142" spans="1:6" hidden="1">
      <c r="A142" s="4"/>
    </row>
    <row r="143" spans="1:6" ht="0.75" customHeight="1">
      <c r="A143" s="7"/>
      <c r="B143" s="7"/>
      <c r="C143" s="7"/>
      <c r="D143" s="7"/>
      <c r="E143" s="7"/>
      <c r="F143" s="7"/>
    </row>
    <row r="144" spans="1:6" ht="29.25" customHeight="1">
      <c r="A144" s="40" t="s">
        <v>25</v>
      </c>
      <c r="B144" s="269" t="s">
        <v>26</v>
      </c>
      <c r="C144" s="271"/>
      <c r="D144" s="302" t="s">
        <v>80</v>
      </c>
      <c r="E144" s="302" t="s">
        <v>81</v>
      </c>
      <c r="F144" s="302" t="s">
        <v>95</v>
      </c>
    </row>
    <row r="145" spans="1:6">
      <c r="A145" s="42" t="s">
        <v>30</v>
      </c>
      <c r="B145" s="275"/>
      <c r="C145" s="277"/>
      <c r="D145" s="301"/>
      <c r="E145" s="301"/>
      <c r="F145" s="301"/>
    </row>
    <row r="146" spans="1:6">
      <c r="A146" s="80">
        <v>1</v>
      </c>
      <c r="B146" s="278">
        <v>2</v>
      </c>
      <c r="C146" s="279"/>
      <c r="D146" s="81">
        <v>3</v>
      </c>
      <c r="E146" s="81">
        <v>4</v>
      </c>
      <c r="F146" s="81">
        <v>5</v>
      </c>
    </row>
    <row r="147" spans="1:6">
      <c r="A147" s="42">
        <v>1</v>
      </c>
      <c r="B147" s="256" t="s">
        <v>96</v>
      </c>
      <c r="C147" s="258"/>
      <c r="D147" s="46"/>
      <c r="E147" s="46"/>
      <c r="F147" s="46"/>
    </row>
    <row r="148" spans="1:6">
      <c r="A148" s="45"/>
      <c r="B148" s="284" t="s">
        <v>97</v>
      </c>
      <c r="C148" s="285"/>
      <c r="D148" s="46"/>
      <c r="E148" s="46"/>
      <c r="F148" s="46"/>
    </row>
    <row r="149" spans="1:6">
      <c r="A149" s="42">
        <v>2</v>
      </c>
      <c r="B149" s="256" t="s">
        <v>98</v>
      </c>
      <c r="C149" s="258"/>
      <c r="D149" s="46"/>
      <c r="E149" s="46"/>
      <c r="F149" s="46"/>
    </row>
    <row r="150" spans="1:6">
      <c r="A150" s="45"/>
      <c r="B150" s="284" t="s">
        <v>99</v>
      </c>
      <c r="C150" s="285"/>
      <c r="D150" s="46"/>
      <c r="E150" s="46"/>
      <c r="F150" s="46"/>
    </row>
    <row r="151" spans="1:6">
      <c r="A151" s="42"/>
      <c r="B151" s="286"/>
      <c r="C151" s="287"/>
      <c r="D151" s="46"/>
      <c r="E151" s="46"/>
      <c r="F151" s="46"/>
    </row>
    <row r="152" spans="1:6">
      <c r="A152" s="45"/>
      <c r="B152" s="256" t="s">
        <v>22</v>
      </c>
      <c r="C152" s="258"/>
      <c r="D152" s="43" t="s">
        <v>23</v>
      </c>
      <c r="E152" s="43" t="s">
        <v>23</v>
      </c>
      <c r="F152" s="46"/>
    </row>
    <row r="153" spans="1:6" ht="35.25" customHeight="1">
      <c r="A153" s="6" t="s">
        <v>100</v>
      </c>
    </row>
    <row r="154" spans="1:6">
      <c r="A154" s="7"/>
      <c r="B154" s="7"/>
      <c r="C154" s="7"/>
    </row>
    <row r="155" spans="1:6" ht="22.5" customHeight="1">
      <c r="A155" s="8" t="s">
        <v>7</v>
      </c>
      <c r="B155" s="252"/>
      <c r="C155" s="252"/>
    </row>
    <row r="156" spans="1:6" hidden="1">
      <c r="A156" s="30"/>
      <c r="B156" s="253"/>
      <c r="C156" s="253"/>
    </row>
    <row r="157" spans="1:6" ht="20.25" customHeight="1">
      <c r="A157" s="254" t="s">
        <v>8</v>
      </c>
      <c r="B157" s="254"/>
      <c r="C157" s="39"/>
    </row>
    <row r="158" spans="1:6" ht="2.25" customHeight="1">
      <c r="A158" s="4"/>
    </row>
    <row r="159" spans="1:6" hidden="1">
      <c r="A159" s="7"/>
      <c r="B159" s="7"/>
      <c r="C159" s="7"/>
      <c r="D159" s="7"/>
      <c r="E159" s="7"/>
    </row>
    <row r="160" spans="1:6" ht="59.25" customHeight="1">
      <c r="A160" s="40" t="s">
        <v>25</v>
      </c>
      <c r="B160" s="302" t="s">
        <v>74</v>
      </c>
      <c r="C160" s="302" t="s">
        <v>75</v>
      </c>
      <c r="D160" s="302" t="s">
        <v>76</v>
      </c>
      <c r="E160" s="302" t="s">
        <v>77</v>
      </c>
    </row>
    <row r="161" spans="1:5">
      <c r="A161" s="42" t="s">
        <v>30</v>
      </c>
      <c r="B161" s="301"/>
      <c r="C161" s="301"/>
      <c r="D161" s="301"/>
      <c r="E161" s="301"/>
    </row>
    <row r="162" spans="1:5">
      <c r="A162" s="80">
        <v>1</v>
      </c>
      <c r="B162" s="81">
        <v>2</v>
      </c>
      <c r="C162" s="81">
        <v>3</v>
      </c>
      <c r="D162" s="81">
        <v>4</v>
      </c>
      <c r="E162" s="81">
        <v>5</v>
      </c>
    </row>
    <row r="163" spans="1:5">
      <c r="A163" s="42"/>
      <c r="B163" s="46"/>
      <c r="C163" s="46"/>
      <c r="D163" s="46"/>
      <c r="E163" s="46"/>
    </row>
    <row r="164" spans="1:5">
      <c r="A164" s="42"/>
      <c r="B164" s="46"/>
      <c r="C164" s="46"/>
      <c r="D164" s="46"/>
      <c r="E164" s="46"/>
    </row>
    <row r="165" spans="1:5">
      <c r="A165" s="42"/>
      <c r="B165" s="46"/>
      <c r="C165" s="46"/>
      <c r="D165" s="46"/>
      <c r="E165" s="46"/>
    </row>
    <row r="166" spans="1:5">
      <c r="A166" s="45"/>
      <c r="B166" s="43" t="s">
        <v>22</v>
      </c>
      <c r="C166" s="43" t="s">
        <v>23</v>
      </c>
      <c r="D166" s="43" t="s">
        <v>23</v>
      </c>
      <c r="E166" s="46"/>
    </row>
    <row r="167" spans="1:5" ht="48.75" customHeight="1">
      <c r="A167" s="299" t="s">
        <v>101</v>
      </c>
      <c r="B167" s="299"/>
      <c r="C167" s="299"/>
      <c r="D167" s="299"/>
      <c r="E167" s="299"/>
    </row>
    <row r="168" spans="1:5" hidden="1">
      <c r="A168" s="7"/>
      <c r="B168" s="7"/>
      <c r="C168" s="7"/>
    </row>
    <row r="169" spans="1:5" ht="18.75" customHeight="1">
      <c r="A169" s="8" t="s">
        <v>7</v>
      </c>
      <c r="B169" s="252"/>
      <c r="C169" s="252"/>
    </row>
    <row r="170" spans="1:5" hidden="1">
      <c r="A170" s="30"/>
      <c r="B170" s="253"/>
      <c r="C170" s="253"/>
    </row>
    <row r="171" spans="1:5" ht="21.75" customHeight="1">
      <c r="A171" s="254" t="s">
        <v>8</v>
      </c>
      <c r="B171" s="254"/>
      <c r="C171" s="39"/>
    </row>
    <row r="172" spans="1:5" ht="0.75" customHeight="1">
      <c r="A172" s="4"/>
    </row>
    <row r="173" spans="1:5" hidden="1">
      <c r="A173" s="7"/>
      <c r="B173" s="7"/>
      <c r="C173" s="7"/>
      <c r="D173" s="7"/>
      <c r="E173" s="7"/>
    </row>
    <row r="174" spans="1:5" ht="59.25" customHeight="1">
      <c r="A174" s="40" t="s">
        <v>25</v>
      </c>
      <c r="B174" s="302" t="s">
        <v>74</v>
      </c>
      <c r="C174" s="302" t="s">
        <v>75</v>
      </c>
      <c r="D174" s="302" t="s">
        <v>76</v>
      </c>
      <c r="E174" s="302" t="s">
        <v>77</v>
      </c>
    </row>
    <row r="175" spans="1:5">
      <c r="A175" s="42" t="s">
        <v>30</v>
      </c>
      <c r="B175" s="301"/>
      <c r="C175" s="301"/>
      <c r="D175" s="301"/>
      <c r="E175" s="301"/>
    </row>
    <row r="176" spans="1:5">
      <c r="A176" s="80">
        <v>1</v>
      </c>
      <c r="B176" s="81">
        <v>2</v>
      </c>
      <c r="C176" s="81">
        <v>3</v>
      </c>
      <c r="D176" s="81">
        <v>4</v>
      </c>
      <c r="E176" s="81">
        <v>5</v>
      </c>
    </row>
    <row r="177" spans="1:6" ht="39" customHeight="1">
      <c r="A177" s="42">
        <v>1</v>
      </c>
      <c r="B177" s="43" t="s">
        <v>102</v>
      </c>
      <c r="C177" s="46"/>
      <c r="D177" s="46"/>
      <c r="E177" s="46"/>
    </row>
    <row r="178" spans="1:6">
      <c r="A178" s="42"/>
      <c r="B178" s="46"/>
      <c r="C178" s="46"/>
      <c r="D178" s="46"/>
      <c r="E178" s="46"/>
    </row>
    <row r="179" spans="1:6">
      <c r="A179" s="42"/>
      <c r="B179" s="46"/>
      <c r="C179" s="46"/>
      <c r="D179" s="46"/>
      <c r="E179" s="46"/>
    </row>
    <row r="180" spans="1:6">
      <c r="A180" s="42"/>
      <c r="B180" s="46"/>
      <c r="C180" s="46"/>
      <c r="D180" s="46"/>
      <c r="E180" s="46"/>
    </row>
    <row r="181" spans="1:6">
      <c r="A181" s="45"/>
      <c r="B181" s="43" t="s">
        <v>22</v>
      </c>
      <c r="C181" s="43" t="s">
        <v>23</v>
      </c>
      <c r="D181" s="43" t="s">
        <v>23</v>
      </c>
      <c r="E181" s="46"/>
    </row>
    <row r="182" spans="1:6" ht="55.5" customHeight="1">
      <c r="A182" s="6" t="s">
        <v>103</v>
      </c>
    </row>
    <row r="183" spans="1:6" ht="0.75" customHeight="1">
      <c r="A183" s="7"/>
      <c r="B183" s="7"/>
      <c r="C183" s="7"/>
    </row>
    <row r="184" spans="1:6" ht="22.5" customHeight="1">
      <c r="A184" s="8" t="s">
        <v>7</v>
      </c>
      <c r="B184" s="252"/>
      <c r="C184" s="252"/>
    </row>
    <row r="185" spans="1:6" hidden="1">
      <c r="A185" s="30"/>
      <c r="B185" s="253"/>
      <c r="C185" s="253"/>
    </row>
    <row r="186" spans="1:6" ht="20.25" customHeight="1">
      <c r="A186" s="254" t="s">
        <v>8</v>
      </c>
      <c r="B186" s="254"/>
      <c r="C186" s="39"/>
    </row>
    <row r="187" spans="1:6" ht="15.75">
      <c r="A187" s="32" t="s">
        <v>104</v>
      </c>
    </row>
    <row r="188" spans="1:6" hidden="1">
      <c r="A188" s="7"/>
      <c r="B188" s="7"/>
      <c r="C188" s="7"/>
      <c r="D188" s="7"/>
      <c r="E188" s="7"/>
      <c r="F188" s="7"/>
    </row>
    <row r="189" spans="1:6">
      <c r="A189" s="40" t="s">
        <v>25</v>
      </c>
      <c r="B189" s="302" t="s">
        <v>26</v>
      </c>
      <c r="C189" s="41"/>
      <c r="D189" s="41" t="s">
        <v>28</v>
      </c>
      <c r="E189" s="41" t="s">
        <v>105</v>
      </c>
      <c r="F189" s="302" t="s">
        <v>51</v>
      </c>
    </row>
    <row r="190" spans="1:6" ht="44.25" customHeight="1">
      <c r="A190" s="139" t="s">
        <v>30</v>
      </c>
      <c r="B190" s="300"/>
      <c r="C190" s="140" t="s">
        <v>106</v>
      </c>
      <c r="D190" s="140" t="s">
        <v>107</v>
      </c>
      <c r="E190" s="140" t="s">
        <v>108</v>
      </c>
      <c r="F190" s="300"/>
    </row>
    <row r="191" spans="1:6" hidden="1">
      <c r="A191" s="45"/>
      <c r="B191" s="301"/>
      <c r="C191" s="43"/>
      <c r="D191" s="46"/>
      <c r="E191" s="46"/>
      <c r="F191" s="301"/>
    </row>
    <row r="192" spans="1:6">
      <c r="A192" s="42">
        <v>1</v>
      </c>
      <c r="B192" s="43">
        <v>2</v>
      </c>
      <c r="C192" s="43">
        <v>3</v>
      </c>
      <c r="D192" s="43">
        <v>4</v>
      </c>
      <c r="E192" s="43">
        <v>5</v>
      </c>
      <c r="F192" s="43">
        <v>6</v>
      </c>
    </row>
    <row r="193" spans="1:6">
      <c r="A193" s="45"/>
      <c r="B193" s="43" t="s">
        <v>109</v>
      </c>
      <c r="C193" s="46"/>
      <c r="D193" s="46"/>
      <c r="E193" s="46"/>
      <c r="F193" s="46"/>
    </row>
    <row r="194" spans="1:6" ht="74.25" customHeight="1">
      <c r="A194" s="45"/>
      <c r="B194" s="43" t="s">
        <v>110</v>
      </c>
      <c r="C194" s="46"/>
      <c r="D194" s="46"/>
      <c r="E194" s="46"/>
      <c r="F194" s="46"/>
    </row>
    <row r="195" spans="1:6" ht="22.5" customHeight="1">
      <c r="A195" s="45"/>
      <c r="B195" s="43" t="s">
        <v>111</v>
      </c>
      <c r="C195" s="46"/>
      <c r="D195" s="46"/>
      <c r="E195" s="46"/>
      <c r="F195" s="46"/>
    </row>
    <row r="196" spans="1:6" ht="54.75" customHeight="1">
      <c r="A196" s="45"/>
      <c r="B196" s="43" t="s">
        <v>112</v>
      </c>
      <c r="C196" s="46"/>
      <c r="D196" s="46"/>
      <c r="E196" s="46"/>
      <c r="F196" s="46"/>
    </row>
    <row r="197" spans="1:6" ht="59.25" customHeight="1">
      <c r="A197" s="45"/>
      <c r="B197" s="43" t="s">
        <v>113</v>
      </c>
      <c r="C197" s="46"/>
      <c r="D197" s="46"/>
      <c r="E197" s="46"/>
      <c r="F197" s="46"/>
    </row>
    <row r="198" spans="1:6" ht="38.25" customHeight="1">
      <c r="A198" s="45"/>
      <c r="B198" s="43" t="s">
        <v>114</v>
      </c>
      <c r="C198" s="46"/>
      <c r="D198" s="46"/>
      <c r="E198" s="46"/>
      <c r="F198" s="46"/>
    </row>
    <row r="199" spans="1:6" ht="25.5" customHeight="1">
      <c r="A199" s="45"/>
      <c r="B199" s="43" t="s">
        <v>115</v>
      </c>
      <c r="C199" s="46"/>
      <c r="D199" s="46"/>
      <c r="E199" s="46"/>
      <c r="F199" s="46"/>
    </row>
    <row r="200" spans="1:6" ht="42.75" customHeight="1">
      <c r="A200" s="45"/>
      <c r="B200" s="43" t="s">
        <v>116</v>
      </c>
      <c r="C200" s="46"/>
      <c r="D200" s="46"/>
      <c r="E200" s="46"/>
      <c r="F200" s="46"/>
    </row>
    <row r="201" spans="1:6">
      <c r="A201" s="42"/>
      <c r="B201" s="46"/>
      <c r="C201" s="46"/>
      <c r="D201" s="46"/>
      <c r="E201" s="46"/>
      <c r="F201" s="46"/>
    </row>
    <row r="202" spans="1:6">
      <c r="A202" s="42"/>
      <c r="B202" s="46"/>
      <c r="C202" s="46"/>
      <c r="D202" s="46"/>
      <c r="E202" s="46"/>
      <c r="F202" s="46"/>
    </row>
    <row r="203" spans="1:6">
      <c r="A203" s="45"/>
      <c r="B203" s="43" t="s">
        <v>22</v>
      </c>
      <c r="C203" s="43" t="s">
        <v>23</v>
      </c>
      <c r="D203" s="43" t="s">
        <v>23</v>
      </c>
      <c r="E203" s="43" t="s">
        <v>23</v>
      </c>
      <c r="F203" s="46"/>
    </row>
    <row r="204" spans="1:6" ht="29.25" customHeight="1">
      <c r="A204" s="6" t="s">
        <v>103</v>
      </c>
    </row>
    <row r="205" spans="1:6" ht="0.75" customHeight="1">
      <c r="A205" s="7"/>
      <c r="B205" s="7"/>
      <c r="C205" s="7"/>
    </row>
    <row r="206" spans="1:6" ht="33.75">
      <c r="A206" s="8" t="s">
        <v>7</v>
      </c>
      <c r="B206" s="252"/>
      <c r="C206" s="252"/>
    </row>
    <row r="207" spans="1:6" hidden="1">
      <c r="A207" s="30"/>
      <c r="B207" s="253"/>
      <c r="C207" s="253"/>
    </row>
    <row r="208" spans="1:6" ht="19.5" customHeight="1">
      <c r="A208" s="254" t="s">
        <v>8</v>
      </c>
      <c r="B208" s="254"/>
      <c r="C208" s="39"/>
    </row>
    <row r="209" spans="1:5" ht="15.75">
      <c r="A209" s="32" t="s">
        <v>117</v>
      </c>
    </row>
    <row r="210" spans="1:5" ht="0.75" customHeight="1">
      <c r="A210" s="7"/>
      <c r="B210" s="7"/>
      <c r="C210" s="7"/>
      <c r="D210" s="7"/>
      <c r="E210" s="7"/>
    </row>
    <row r="211" spans="1:5" ht="29.25" customHeight="1">
      <c r="A211" s="40" t="s">
        <v>25</v>
      </c>
      <c r="B211" s="302" t="s">
        <v>26</v>
      </c>
      <c r="C211" s="302" t="s">
        <v>118</v>
      </c>
      <c r="D211" s="302" t="s">
        <v>119</v>
      </c>
      <c r="E211" s="302" t="s">
        <v>120</v>
      </c>
    </row>
    <row r="212" spans="1:5">
      <c r="A212" s="42" t="s">
        <v>30</v>
      </c>
      <c r="B212" s="301"/>
      <c r="C212" s="301"/>
      <c r="D212" s="301"/>
      <c r="E212" s="301"/>
    </row>
    <row r="213" spans="1:5">
      <c r="A213" s="42">
        <v>1</v>
      </c>
      <c r="B213" s="43">
        <v>2</v>
      </c>
      <c r="C213" s="43">
        <v>3</v>
      </c>
      <c r="D213" s="43">
        <v>4</v>
      </c>
      <c r="E213" s="43">
        <v>5</v>
      </c>
    </row>
    <row r="214" spans="1:5" ht="38.25" customHeight="1">
      <c r="A214" s="45"/>
      <c r="B214" s="43" t="s">
        <v>121</v>
      </c>
      <c r="C214" s="46"/>
      <c r="D214" s="46"/>
      <c r="E214" s="46">
        <f>C214*D214</f>
        <v>0</v>
      </c>
    </row>
    <row r="215" spans="1:5" ht="60.75" customHeight="1">
      <c r="A215" s="45"/>
      <c r="B215" s="43" t="s">
        <v>122</v>
      </c>
      <c r="C215" s="46"/>
      <c r="D215" s="46"/>
      <c r="E215" s="46">
        <f t="shared" ref="E215:E217" si="0">C215*D215</f>
        <v>0</v>
      </c>
    </row>
    <row r="216" spans="1:5">
      <c r="A216" s="42"/>
      <c r="B216" s="46"/>
      <c r="C216" s="46"/>
      <c r="D216" s="46"/>
      <c r="E216" s="46">
        <f t="shared" si="0"/>
        <v>0</v>
      </c>
    </row>
    <row r="217" spans="1:5">
      <c r="A217" s="42"/>
      <c r="B217" s="46"/>
      <c r="C217" s="46"/>
      <c r="D217" s="46"/>
      <c r="E217" s="46">
        <f t="shared" si="0"/>
        <v>0</v>
      </c>
    </row>
    <row r="218" spans="1:5">
      <c r="A218" s="45"/>
      <c r="B218" s="43" t="s">
        <v>22</v>
      </c>
      <c r="C218" s="46"/>
      <c r="D218" s="46"/>
      <c r="E218" s="46">
        <f>E214+E215+E216+E217</f>
        <v>0</v>
      </c>
    </row>
    <row r="219" spans="1:5" ht="35.25" customHeight="1">
      <c r="A219" s="6" t="s">
        <v>103</v>
      </c>
    </row>
    <row r="220" spans="1:5" ht="0.75" customHeight="1">
      <c r="A220" s="7"/>
      <c r="B220" s="7"/>
      <c r="C220" s="7"/>
    </row>
    <row r="221" spans="1:5" ht="33.75">
      <c r="A221" s="8" t="s">
        <v>7</v>
      </c>
      <c r="B221" s="252"/>
      <c r="C221" s="252"/>
    </row>
    <row r="222" spans="1:5" ht="0.75" customHeight="1">
      <c r="A222" s="30"/>
      <c r="B222" s="253"/>
      <c r="C222" s="253"/>
    </row>
    <row r="223" spans="1:5" ht="30" customHeight="1">
      <c r="A223" s="254" t="s">
        <v>8</v>
      </c>
      <c r="B223" s="254"/>
      <c r="C223" s="39"/>
    </row>
    <row r="224" spans="1:5" ht="15.75">
      <c r="A224" s="32" t="s">
        <v>123</v>
      </c>
    </row>
    <row r="225" spans="1:7" hidden="1">
      <c r="A225" s="7"/>
      <c r="B225" s="7"/>
      <c r="C225" s="7"/>
      <c r="D225" s="7"/>
      <c r="E225" s="7"/>
      <c r="F225" s="7"/>
      <c r="G225" s="7"/>
    </row>
    <row r="226" spans="1:7" ht="29.25" customHeight="1">
      <c r="A226" s="40" t="s">
        <v>25</v>
      </c>
      <c r="B226" s="269" t="s">
        <v>74</v>
      </c>
      <c r="C226" s="271"/>
      <c r="D226" s="302" t="s">
        <v>124</v>
      </c>
      <c r="E226" s="302" t="s">
        <v>125</v>
      </c>
      <c r="F226" s="302" t="s">
        <v>126</v>
      </c>
      <c r="G226" s="302" t="s">
        <v>127</v>
      </c>
    </row>
    <row r="227" spans="1:7">
      <c r="A227" s="42" t="s">
        <v>30</v>
      </c>
      <c r="B227" s="275"/>
      <c r="C227" s="277"/>
      <c r="D227" s="301"/>
      <c r="E227" s="301"/>
      <c r="F227" s="301"/>
      <c r="G227" s="301"/>
    </row>
    <row r="228" spans="1:7">
      <c r="A228" s="42">
        <v>1</v>
      </c>
      <c r="B228" s="256">
        <v>2</v>
      </c>
      <c r="C228" s="258"/>
      <c r="D228" s="43">
        <v>4</v>
      </c>
      <c r="E228" s="43">
        <v>5</v>
      </c>
      <c r="F228" s="43">
        <v>6</v>
      </c>
      <c r="G228" s="43">
        <v>6</v>
      </c>
    </row>
    <row r="229" spans="1:7">
      <c r="A229" s="45"/>
      <c r="B229" s="256" t="s">
        <v>128</v>
      </c>
      <c r="C229" s="258"/>
      <c r="D229" s="46"/>
      <c r="E229" s="46"/>
      <c r="F229" s="46"/>
      <c r="G229" s="46">
        <f>D229*E229*(F229+100)</f>
        <v>0</v>
      </c>
    </row>
    <row r="230" spans="1:7" ht="21" customHeight="1">
      <c r="A230" s="45"/>
      <c r="B230" s="278" t="s">
        <v>129</v>
      </c>
      <c r="C230" s="279"/>
      <c r="D230" s="46"/>
      <c r="E230" s="46"/>
      <c r="F230" s="46"/>
      <c r="G230" s="46"/>
    </row>
    <row r="231" spans="1:7">
      <c r="A231" s="42"/>
      <c r="B231" s="286"/>
      <c r="C231" s="287"/>
      <c r="D231" s="46"/>
      <c r="E231" s="46"/>
      <c r="F231" s="46"/>
      <c r="G231" s="46">
        <f t="shared" ref="G231:G249" si="1">D231*E231*(F231+100)</f>
        <v>0</v>
      </c>
    </row>
    <row r="232" spans="1:7">
      <c r="A232" s="42"/>
      <c r="B232" s="286"/>
      <c r="C232" s="287"/>
      <c r="D232" s="46"/>
      <c r="E232" s="46"/>
      <c r="F232" s="46"/>
      <c r="G232" s="46">
        <f t="shared" si="1"/>
        <v>0</v>
      </c>
    </row>
    <row r="233" spans="1:7">
      <c r="A233" s="45"/>
      <c r="B233" s="256" t="s">
        <v>130</v>
      </c>
      <c r="C233" s="258"/>
      <c r="D233" s="46"/>
      <c r="E233" s="46"/>
      <c r="F233" s="46"/>
      <c r="G233" s="46">
        <f t="shared" si="1"/>
        <v>0</v>
      </c>
    </row>
    <row r="234" spans="1:7" ht="24" customHeight="1">
      <c r="A234" s="45"/>
      <c r="B234" s="278" t="s">
        <v>129</v>
      </c>
      <c r="C234" s="279"/>
      <c r="D234" s="46"/>
      <c r="E234" s="46"/>
      <c r="F234" s="46"/>
      <c r="G234" s="46"/>
    </row>
    <row r="235" spans="1:7">
      <c r="A235" s="42"/>
      <c r="B235" s="286"/>
      <c r="C235" s="287"/>
      <c r="D235" s="46"/>
      <c r="E235" s="46"/>
      <c r="F235" s="46"/>
      <c r="G235" s="46">
        <f t="shared" si="1"/>
        <v>0</v>
      </c>
    </row>
    <row r="236" spans="1:7">
      <c r="A236" s="42"/>
      <c r="B236" s="286"/>
      <c r="C236" s="287"/>
      <c r="D236" s="46"/>
      <c r="E236" s="46"/>
      <c r="F236" s="46"/>
      <c r="G236" s="46">
        <f t="shared" si="1"/>
        <v>0</v>
      </c>
    </row>
    <row r="237" spans="1:7">
      <c r="A237" s="45"/>
      <c r="B237" s="256" t="s">
        <v>131</v>
      </c>
      <c r="C237" s="258"/>
      <c r="D237" s="46"/>
      <c r="E237" s="46"/>
      <c r="F237" s="46"/>
      <c r="G237" s="46">
        <f t="shared" si="1"/>
        <v>0</v>
      </c>
    </row>
    <row r="238" spans="1:7">
      <c r="A238" s="45"/>
      <c r="B238" s="278" t="s">
        <v>129</v>
      </c>
      <c r="C238" s="279"/>
      <c r="D238" s="46"/>
      <c r="E238" s="46"/>
      <c r="F238" s="46"/>
      <c r="G238" s="46"/>
    </row>
    <row r="239" spans="1:7">
      <c r="A239" s="42"/>
      <c r="B239" s="286"/>
      <c r="C239" s="287"/>
      <c r="D239" s="46"/>
      <c r="E239" s="46"/>
      <c r="F239" s="46"/>
      <c r="G239" s="46">
        <f t="shared" si="1"/>
        <v>0</v>
      </c>
    </row>
    <row r="240" spans="1:7">
      <c r="A240" s="42"/>
      <c r="B240" s="286"/>
      <c r="C240" s="287"/>
      <c r="D240" s="46"/>
      <c r="E240" s="46"/>
      <c r="F240" s="46"/>
      <c r="G240" s="46">
        <f t="shared" si="1"/>
        <v>0</v>
      </c>
    </row>
    <row r="241" spans="1:7">
      <c r="A241" s="45"/>
      <c r="B241" s="256" t="s">
        <v>132</v>
      </c>
      <c r="C241" s="258"/>
      <c r="D241" s="46"/>
      <c r="E241" s="46"/>
      <c r="F241" s="46"/>
      <c r="G241" s="46">
        <f t="shared" si="1"/>
        <v>0</v>
      </c>
    </row>
    <row r="242" spans="1:7">
      <c r="A242" s="45"/>
      <c r="B242" s="278" t="s">
        <v>129</v>
      </c>
      <c r="C242" s="279"/>
      <c r="D242" s="46"/>
      <c r="E242" s="46"/>
      <c r="F242" s="46"/>
      <c r="G242" s="46"/>
    </row>
    <row r="243" spans="1:7">
      <c r="A243" s="42"/>
      <c r="B243" s="286"/>
      <c r="C243" s="287"/>
      <c r="D243" s="46"/>
      <c r="E243" s="46"/>
      <c r="F243" s="46"/>
      <c r="G243" s="46">
        <f t="shared" si="1"/>
        <v>0</v>
      </c>
    </row>
    <row r="244" spans="1:7">
      <c r="A244" s="42"/>
      <c r="B244" s="286"/>
      <c r="C244" s="287"/>
      <c r="D244" s="46"/>
      <c r="E244" s="46"/>
      <c r="F244" s="46"/>
      <c r="G244" s="46">
        <f t="shared" si="1"/>
        <v>0</v>
      </c>
    </row>
    <row r="245" spans="1:7">
      <c r="A245" s="45"/>
      <c r="B245" s="256" t="s">
        <v>133</v>
      </c>
      <c r="C245" s="258"/>
      <c r="D245" s="46"/>
      <c r="E245" s="46"/>
      <c r="F245" s="46"/>
      <c r="G245" s="46">
        <f t="shared" si="1"/>
        <v>0</v>
      </c>
    </row>
    <row r="246" spans="1:7">
      <c r="A246" s="45"/>
      <c r="B246" s="278" t="s">
        <v>129</v>
      </c>
      <c r="C246" s="279"/>
      <c r="D246" s="46"/>
      <c r="E246" s="46"/>
      <c r="F246" s="46"/>
      <c r="G246" s="46"/>
    </row>
    <row r="247" spans="1:7">
      <c r="A247" s="42"/>
      <c r="B247" s="286"/>
      <c r="C247" s="287"/>
      <c r="D247" s="46"/>
      <c r="E247" s="46"/>
      <c r="F247" s="46"/>
      <c r="G247" s="46">
        <f t="shared" si="1"/>
        <v>0</v>
      </c>
    </row>
    <row r="248" spans="1:7">
      <c r="A248" s="42"/>
      <c r="B248" s="286"/>
      <c r="C248" s="287"/>
      <c r="D248" s="46"/>
      <c r="E248" s="46"/>
      <c r="F248" s="46"/>
      <c r="G248" s="46">
        <f t="shared" si="1"/>
        <v>0</v>
      </c>
    </row>
    <row r="249" spans="1:7">
      <c r="A249" s="42"/>
      <c r="B249" s="286"/>
      <c r="C249" s="287"/>
      <c r="D249" s="46"/>
      <c r="E249" s="46"/>
      <c r="F249" s="46"/>
      <c r="G249" s="46">
        <f t="shared" si="1"/>
        <v>0</v>
      </c>
    </row>
    <row r="250" spans="1:7">
      <c r="A250" s="45"/>
      <c r="B250" s="256" t="s">
        <v>22</v>
      </c>
      <c r="C250" s="258"/>
      <c r="D250" s="43" t="s">
        <v>23</v>
      </c>
      <c r="E250" s="43" t="s">
        <v>23</v>
      </c>
      <c r="F250" s="43" t="s">
        <v>23</v>
      </c>
      <c r="G250" s="46">
        <f>G229+G233+G237+G241+G245</f>
        <v>0</v>
      </c>
    </row>
    <row r="251" spans="1:7" ht="41.25" customHeight="1">
      <c r="A251" s="37" t="s">
        <v>103</v>
      </c>
    </row>
    <row r="252" spans="1:7" hidden="1">
      <c r="A252" s="7"/>
      <c r="B252" s="7"/>
      <c r="C252" s="7"/>
    </row>
    <row r="253" spans="1:7" ht="33.75">
      <c r="A253" s="8" t="s">
        <v>7</v>
      </c>
      <c r="B253" s="252"/>
      <c r="C253" s="252"/>
    </row>
    <row r="254" spans="1:7" hidden="1">
      <c r="A254" s="30"/>
      <c r="B254" s="253"/>
      <c r="C254" s="253"/>
    </row>
    <row r="255" spans="1:7" ht="22.5" customHeight="1">
      <c r="A255" s="254" t="s">
        <v>8</v>
      </c>
      <c r="B255" s="254"/>
      <c r="C255" s="39"/>
    </row>
    <row r="256" spans="1:7" ht="15" customHeight="1">
      <c r="A256" s="37" t="s">
        <v>134</v>
      </c>
    </row>
    <row r="257" spans="1:6" hidden="1">
      <c r="A257" s="7"/>
      <c r="B257" s="7"/>
      <c r="C257" s="7"/>
      <c r="D257" s="7"/>
      <c r="E257" s="7"/>
      <c r="F257" s="7"/>
    </row>
    <row r="258" spans="1:6" ht="29.25" customHeight="1">
      <c r="A258" s="40" t="s">
        <v>25</v>
      </c>
      <c r="B258" s="269" t="s">
        <v>74</v>
      </c>
      <c r="C258" s="271"/>
      <c r="D258" s="302" t="s">
        <v>135</v>
      </c>
      <c r="E258" s="302" t="s">
        <v>136</v>
      </c>
      <c r="F258" s="302" t="s">
        <v>137</v>
      </c>
    </row>
    <row r="259" spans="1:6">
      <c r="A259" s="42" t="s">
        <v>30</v>
      </c>
      <c r="B259" s="275"/>
      <c r="C259" s="277"/>
      <c r="D259" s="301"/>
      <c r="E259" s="301"/>
      <c r="F259" s="301"/>
    </row>
    <row r="260" spans="1:6">
      <c r="A260" s="42">
        <v>1</v>
      </c>
      <c r="B260" s="256">
        <v>2</v>
      </c>
      <c r="C260" s="258"/>
      <c r="D260" s="43">
        <v>4</v>
      </c>
      <c r="E260" s="43">
        <v>5</v>
      </c>
      <c r="F260" s="43">
        <v>6</v>
      </c>
    </row>
    <row r="261" spans="1:6">
      <c r="A261" s="45"/>
      <c r="B261" s="256" t="s">
        <v>138</v>
      </c>
      <c r="C261" s="258"/>
      <c r="D261" s="43" t="s">
        <v>23</v>
      </c>
      <c r="E261" s="43" t="s">
        <v>23</v>
      </c>
      <c r="F261" s="46"/>
    </row>
    <row r="262" spans="1:6">
      <c r="A262" s="45"/>
      <c r="B262" s="278" t="s">
        <v>129</v>
      </c>
      <c r="C262" s="279"/>
      <c r="D262" s="46"/>
      <c r="E262" s="46"/>
      <c r="F262" s="46"/>
    </row>
    <row r="263" spans="1:6">
      <c r="A263" s="42"/>
      <c r="B263" s="286"/>
      <c r="C263" s="287"/>
      <c r="D263" s="46"/>
      <c r="E263" s="46"/>
      <c r="F263" s="46"/>
    </row>
    <row r="264" spans="1:6">
      <c r="A264" s="42"/>
      <c r="B264" s="286"/>
      <c r="C264" s="287"/>
      <c r="D264" s="46"/>
      <c r="E264" s="46"/>
      <c r="F264" s="46"/>
    </row>
    <row r="265" spans="1:6">
      <c r="A265" s="45"/>
      <c r="B265" s="256" t="s">
        <v>139</v>
      </c>
      <c r="C265" s="258"/>
      <c r="D265" s="43" t="s">
        <v>23</v>
      </c>
      <c r="E265" s="43" t="s">
        <v>23</v>
      </c>
      <c r="F265" s="46"/>
    </row>
    <row r="266" spans="1:6">
      <c r="A266" s="45"/>
      <c r="B266" s="278" t="s">
        <v>129</v>
      </c>
      <c r="C266" s="279"/>
      <c r="D266" s="46"/>
      <c r="E266" s="46"/>
      <c r="F266" s="46"/>
    </row>
    <row r="267" spans="1:6">
      <c r="A267" s="42"/>
      <c r="B267" s="286"/>
      <c r="C267" s="287"/>
      <c r="D267" s="46"/>
      <c r="E267" s="46"/>
      <c r="F267" s="46"/>
    </row>
    <row r="268" spans="1:6">
      <c r="A268" s="42"/>
      <c r="B268" s="286"/>
      <c r="C268" s="287"/>
      <c r="D268" s="46"/>
      <c r="E268" s="46"/>
      <c r="F268" s="46"/>
    </row>
    <row r="269" spans="1:6">
      <c r="A269" s="42"/>
      <c r="B269" s="286"/>
      <c r="C269" s="287"/>
      <c r="D269" s="46"/>
      <c r="E269" s="46"/>
      <c r="F269" s="46"/>
    </row>
    <row r="270" spans="1:6">
      <c r="A270" s="42"/>
      <c r="B270" s="286"/>
      <c r="C270" s="287"/>
      <c r="D270" s="46"/>
      <c r="E270" s="46"/>
      <c r="F270" s="46"/>
    </row>
    <row r="271" spans="1:6">
      <c r="A271" s="45"/>
      <c r="B271" s="256" t="s">
        <v>22</v>
      </c>
      <c r="C271" s="258"/>
      <c r="D271" s="43" t="s">
        <v>23</v>
      </c>
      <c r="E271" s="43" t="s">
        <v>23</v>
      </c>
      <c r="F271" s="43" t="s">
        <v>23</v>
      </c>
    </row>
    <row r="272" spans="1:6" ht="33.75" customHeight="1">
      <c r="A272" s="37" t="s">
        <v>103</v>
      </c>
    </row>
    <row r="273" spans="1:6" ht="0.75" customHeight="1">
      <c r="A273" s="7"/>
      <c r="B273" s="7"/>
      <c r="C273" s="7"/>
    </row>
    <row r="274" spans="1:6" ht="33.75">
      <c r="A274" s="8" t="s">
        <v>7</v>
      </c>
      <c r="B274" s="252"/>
      <c r="C274" s="252"/>
    </row>
    <row r="275" spans="1:6" ht="0.75" customHeight="1">
      <c r="A275" s="30"/>
      <c r="B275" s="253"/>
      <c r="C275" s="253"/>
    </row>
    <row r="276" spans="1:6" ht="30" customHeight="1">
      <c r="A276" s="254" t="s">
        <v>8</v>
      </c>
      <c r="B276" s="254"/>
      <c r="C276" s="39"/>
    </row>
    <row r="277" spans="1:6">
      <c r="A277" s="37" t="s">
        <v>140</v>
      </c>
    </row>
    <row r="278" spans="1:6" hidden="1">
      <c r="A278" s="7"/>
      <c r="B278" s="7"/>
      <c r="C278" s="7"/>
      <c r="D278" s="7"/>
      <c r="E278" s="7"/>
      <c r="F278" s="7"/>
    </row>
    <row r="279" spans="1:6" ht="45">
      <c r="A279" s="144" t="s">
        <v>48</v>
      </c>
      <c r="B279" s="256" t="s">
        <v>26</v>
      </c>
      <c r="C279" s="258"/>
      <c r="D279" s="44" t="s">
        <v>141</v>
      </c>
      <c r="E279" s="44" t="s">
        <v>142</v>
      </c>
      <c r="F279" s="44" t="s">
        <v>143</v>
      </c>
    </row>
    <row r="280" spans="1:6">
      <c r="A280" s="42">
        <v>1</v>
      </c>
      <c r="B280" s="256">
        <v>2</v>
      </c>
      <c r="C280" s="258"/>
      <c r="D280" s="43">
        <v>3</v>
      </c>
      <c r="E280" s="43">
        <v>4</v>
      </c>
      <c r="F280" s="43">
        <v>5</v>
      </c>
    </row>
    <row r="281" spans="1:6" ht="30" customHeight="1">
      <c r="A281" s="42">
        <v>1</v>
      </c>
      <c r="B281" s="256" t="s">
        <v>144</v>
      </c>
      <c r="C281" s="258"/>
      <c r="D281" s="43" t="s">
        <v>23</v>
      </c>
      <c r="E281" s="43" t="s">
        <v>23</v>
      </c>
      <c r="F281" s="46"/>
    </row>
    <row r="282" spans="1:6">
      <c r="A282" s="141"/>
      <c r="B282" s="280" t="s">
        <v>15</v>
      </c>
      <c r="C282" s="281"/>
      <c r="D282" s="142"/>
      <c r="E282" s="142"/>
      <c r="F282" s="142"/>
    </row>
    <row r="283" spans="1:6">
      <c r="A283" s="45"/>
      <c r="B283" s="282" t="s">
        <v>145</v>
      </c>
      <c r="C283" s="283"/>
      <c r="D283" s="46"/>
      <c r="E283" s="46"/>
      <c r="F283" s="46"/>
    </row>
    <row r="284" spans="1:6" ht="32.25" customHeight="1">
      <c r="A284" s="45"/>
      <c r="B284" s="284" t="s">
        <v>146</v>
      </c>
      <c r="C284" s="285"/>
      <c r="D284" s="46"/>
      <c r="E284" s="46"/>
      <c r="F284" s="46"/>
    </row>
    <row r="285" spans="1:6" ht="33" customHeight="1">
      <c r="A285" s="45"/>
      <c r="B285" s="284" t="s">
        <v>147</v>
      </c>
      <c r="C285" s="285"/>
      <c r="D285" s="46"/>
      <c r="E285" s="46"/>
      <c r="F285" s="46"/>
    </row>
    <row r="286" spans="1:6" ht="30" customHeight="1">
      <c r="A286" s="45"/>
      <c r="B286" s="284" t="s">
        <v>148</v>
      </c>
      <c r="C286" s="285"/>
      <c r="D286" s="46"/>
      <c r="E286" s="46"/>
      <c r="F286" s="46"/>
    </row>
    <row r="287" spans="1:6">
      <c r="A287" s="42"/>
      <c r="B287" s="286"/>
      <c r="C287" s="287"/>
      <c r="D287" s="46"/>
      <c r="E287" s="46"/>
      <c r="F287" s="46"/>
    </row>
    <row r="288" spans="1:6" ht="30" customHeight="1">
      <c r="A288" s="42">
        <v>2</v>
      </c>
      <c r="B288" s="256" t="s">
        <v>149</v>
      </c>
      <c r="C288" s="258"/>
      <c r="D288" s="43" t="s">
        <v>23</v>
      </c>
      <c r="E288" s="43" t="s">
        <v>23</v>
      </c>
      <c r="F288" s="46"/>
    </row>
    <row r="289" spans="1:6">
      <c r="A289" s="141"/>
      <c r="B289" s="280" t="s">
        <v>15</v>
      </c>
      <c r="C289" s="281"/>
      <c r="D289" s="142"/>
      <c r="E289" s="142"/>
      <c r="F289" s="142"/>
    </row>
    <row r="290" spans="1:6" ht="32.25" customHeight="1">
      <c r="A290" s="45"/>
      <c r="B290" s="282" t="s">
        <v>150</v>
      </c>
      <c r="C290" s="283"/>
      <c r="D290" s="46"/>
      <c r="E290" s="46"/>
      <c r="F290" s="46"/>
    </row>
    <row r="291" spans="1:6" ht="24.75" customHeight="1">
      <c r="A291" s="45"/>
      <c r="B291" s="284" t="s">
        <v>151</v>
      </c>
      <c r="C291" s="285"/>
      <c r="D291" s="46"/>
      <c r="E291" s="46"/>
      <c r="F291" s="46"/>
    </row>
    <row r="292" spans="1:6">
      <c r="A292" s="42"/>
      <c r="B292" s="286"/>
      <c r="C292" s="287"/>
      <c r="D292" s="46"/>
      <c r="E292" s="46"/>
      <c r="F292" s="46"/>
    </row>
    <row r="293" spans="1:6">
      <c r="A293" s="42">
        <v>3</v>
      </c>
      <c r="B293" s="256" t="s">
        <v>152</v>
      </c>
      <c r="C293" s="258"/>
      <c r="D293" s="43" t="s">
        <v>23</v>
      </c>
      <c r="E293" s="43" t="s">
        <v>23</v>
      </c>
      <c r="F293" s="46"/>
    </row>
    <row r="294" spans="1:6">
      <c r="A294" s="141"/>
      <c r="B294" s="280" t="s">
        <v>15</v>
      </c>
      <c r="C294" s="281"/>
      <c r="D294" s="142"/>
      <c r="E294" s="142"/>
      <c r="F294" s="142"/>
    </row>
    <row r="295" spans="1:6" ht="28.5" customHeight="1">
      <c r="A295" s="45"/>
      <c r="B295" s="282" t="s">
        <v>153</v>
      </c>
      <c r="C295" s="283"/>
      <c r="D295" s="46"/>
      <c r="E295" s="46"/>
      <c r="F295" s="46"/>
    </row>
    <row r="296" spans="1:6" ht="52.5" customHeight="1">
      <c r="A296" s="45"/>
      <c r="B296" s="284" t="s">
        <v>154</v>
      </c>
      <c r="C296" s="285"/>
      <c r="D296" s="46"/>
      <c r="E296" s="46"/>
      <c r="F296" s="46"/>
    </row>
    <row r="297" spans="1:6">
      <c r="A297" s="42"/>
      <c r="B297" s="286"/>
      <c r="C297" s="287"/>
      <c r="D297" s="46"/>
      <c r="E297" s="46"/>
      <c r="F297" s="46"/>
    </row>
    <row r="298" spans="1:6" ht="30" customHeight="1">
      <c r="A298" s="42">
        <v>4</v>
      </c>
      <c r="B298" s="256" t="s">
        <v>155</v>
      </c>
      <c r="C298" s="258"/>
      <c r="D298" s="43" t="s">
        <v>23</v>
      </c>
      <c r="E298" s="43" t="s">
        <v>23</v>
      </c>
      <c r="F298" s="46"/>
    </row>
    <row r="299" spans="1:6">
      <c r="A299" s="45"/>
      <c r="B299" s="284" t="s">
        <v>15</v>
      </c>
      <c r="C299" s="285"/>
      <c r="D299" s="46"/>
      <c r="E299" s="46"/>
      <c r="F299" s="46"/>
    </row>
    <row r="300" spans="1:6">
      <c r="A300" s="42"/>
      <c r="B300" s="286"/>
      <c r="C300" s="287"/>
      <c r="D300" s="46"/>
      <c r="E300" s="46"/>
      <c r="F300" s="46"/>
    </row>
    <row r="301" spans="1:6">
      <c r="A301" s="42"/>
      <c r="B301" s="286"/>
      <c r="C301" s="287"/>
      <c r="D301" s="46"/>
      <c r="E301" s="46"/>
      <c r="F301" s="46"/>
    </row>
    <row r="302" spans="1:6">
      <c r="A302" s="45"/>
      <c r="B302" s="256" t="s">
        <v>22</v>
      </c>
      <c r="C302" s="258"/>
      <c r="D302" s="43" t="s">
        <v>23</v>
      </c>
      <c r="E302" s="43" t="s">
        <v>23</v>
      </c>
      <c r="F302" s="46"/>
    </row>
    <row r="303" spans="1:6" ht="34.5" customHeight="1">
      <c r="A303" s="37" t="s">
        <v>103</v>
      </c>
    </row>
    <row r="304" spans="1:6" hidden="1">
      <c r="A304" s="7"/>
      <c r="B304" s="7"/>
      <c r="C304" s="7"/>
    </row>
    <row r="305" spans="1:5" ht="22.5" customHeight="1">
      <c r="A305" s="8" t="s">
        <v>7</v>
      </c>
      <c r="B305" s="252"/>
      <c r="C305" s="252"/>
    </row>
    <row r="306" spans="1:5" hidden="1">
      <c r="A306" s="30"/>
      <c r="B306" s="253"/>
      <c r="C306" s="253"/>
    </row>
    <row r="307" spans="1:5" ht="30" customHeight="1">
      <c r="A307" s="254" t="s">
        <v>8</v>
      </c>
      <c r="B307" s="254"/>
      <c r="C307" s="39"/>
    </row>
    <row r="308" spans="1:5">
      <c r="A308" s="37" t="s">
        <v>156</v>
      </c>
    </row>
    <row r="309" spans="1:5" ht="0.75" customHeight="1">
      <c r="A309" s="7"/>
      <c r="B309" s="7"/>
      <c r="C309" s="7"/>
      <c r="D309" s="7"/>
      <c r="E309" s="7"/>
    </row>
    <row r="310" spans="1:5">
      <c r="A310" s="40" t="s">
        <v>25</v>
      </c>
      <c r="B310" s="269" t="s">
        <v>26</v>
      </c>
      <c r="C310" s="271"/>
      <c r="D310" s="302" t="s">
        <v>157</v>
      </c>
      <c r="E310" s="302" t="s">
        <v>158</v>
      </c>
    </row>
    <row r="311" spans="1:5">
      <c r="A311" s="42" t="s">
        <v>30</v>
      </c>
      <c r="B311" s="275"/>
      <c r="C311" s="277"/>
      <c r="D311" s="301"/>
      <c r="E311" s="301"/>
    </row>
    <row r="312" spans="1:5">
      <c r="A312" s="80">
        <v>1</v>
      </c>
      <c r="B312" s="278">
        <v>2</v>
      </c>
      <c r="C312" s="279"/>
      <c r="D312" s="81">
        <v>3</v>
      </c>
      <c r="E312" s="81">
        <v>4</v>
      </c>
    </row>
    <row r="313" spans="1:5" ht="41.25" customHeight="1">
      <c r="A313" s="45"/>
      <c r="B313" s="256" t="s">
        <v>159</v>
      </c>
      <c r="C313" s="258"/>
      <c r="D313" s="43" t="s">
        <v>23</v>
      </c>
      <c r="E313" s="46"/>
    </row>
    <row r="314" spans="1:5">
      <c r="A314" s="45"/>
      <c r="B314" s="284" t="s">
        <v>129</v>
      </c>
      <c r="C314" s="285"/>
      <c r="D314" s="46"/>
      <c r="E314" s="46"/>
    </row>
    <row r="315" spans="1:5">
      <c r="A315" s="42"/>
      <c r="B315" s="286"/>
      <c r="C315" s="287"/>
      <c r="D315" s="46"/>
      <c r="E315" s="46"/>
    </row>
    <row r="316" spans="1:5" ht="30" customHeight="1">
      <c r="A316" s="45"/>
      <c r="B316" s="256" t="s">
        <v>160</v>
      </c>
      <c r="C316" s="258"/>
      <c r="D316" s="43" t="s">
        <v>23</v>
      </c>
      <c r="E316" s="46"/>
    </row>
    <row r="317" spans="1:5">
      <c r="A317" s="45"/>
      <c r="B317" s="284" t="s">
        <v>129</v>
      </c>
      <c r="C317" s="285"/>
      <c r="D317" s="46"/>
      <c r="E317" s="46"/>
    </row>
    <row r="318" spans="1:5">
      <c r="A318" s="42"/>
      <c r="B318" s="286"/>
      <c r="C318" s="287"/>
      <c r="D318" s="46"/>
      <c r="E318" s="46"/>
    </row>
    <row r="319" spans="1:5" ht="30" customHeight="1">
      <c r="A319" s="45"/>
      <c r="B319" s="256" t="s">
        <v>161</v>
      </c>
      <c r="C319" s="258"/>
      <c r="D319" s="43" t="s">
        <v>23</v>
      </c>
      <c r="E319" s="46"/>
    </row>
    <row r="320" spans="1:5">
      <c r="A320" s="141"/>
      <c r="B320" s="280" t="s">
        <v>15</v>
      </c>
      <c r="C320" s="281"/>
      <c r="D320" s="142"/>
      <c r="E320" s="142"/>
    </row>
    <row r="321" spans="1:6">
      <c r="A321" s="45"/>
      <c r="B321" s="282" t="s">
        <v>162</v>
      </c>
      <c r="C321" s="283"/>
      <c r="D321" s="46"/>
      <c r="E321" s="46"/>
    </row>
    <row r="322" spans="1:6">
      <c r="A322" s="42"/>
      <c r="B322" s="286"/>
      <c r="C322" s="287"/>
      <c r="D322" s="46"/>
      <c r="E322" s="46"/>
    </row>
    <row r="323" spans="1:6">
      <c r="A323" s="42"/>
      <c r="B323" s="286"/>
      <c r="C323" s="287"/>
      <c r="D323" s="46"/>
      <c r="E323" s="46"/>
    </row>
    <row r="324" spans="1:6">
      <c r="A324" s="42"/>
      <c r="B324" s="286"/>
      <c r="C324" s="287"/>
      <c r="D324" s="46"/>
      <c r="E324" s="46"/>
    </row>
    <row r="325" spans="1:6">
      <c r="A325" s="45"/>
      <c r="B325" s="256" t="s">
        <v>22</v>
      </c>
      <c r="C325" s="258"/>
      <c r="D325" s="43" t="s">
        <v>23</v>
      </c>
      <c r="E325" s="46"/>
    </row>
    <row r="326" spans="1:6" ht="37.5" customHeight="1">
      <c r="A326" s="37" t="s">
        <v>103</v>
      </c>
    </row>
    <row r="327" spans="1:6" hidden="1">
      <c r="A327" s="7"/>
      <c r="B327" s="7"/>
      <c r="C327" s="7"/>
    </row>
    <row r="328" spans="1:6" ht="33.75">
      <c r="A328" s="8" t="s">
        <v>7</v>
      </c>
      <c r="B328" s="252"/>
      <c r="C328" s="252"/>
    </row>
    <row r="329" spans="1:6" hidden="1">
      <c r="A329" s="30"/>
      <c r="B329" s="253"/>
      <c r="C329" s="253"/>
    </row>
    <row r="330" spans="1:6" ht="30" customHeight="1">
      <c r="A330" s="254" t="s">
        <v>8</v>
      </c>
      <c r="B330" s="254"/>
      <c r="C330" s="39"/>
    </row>
    <row r="331" spans="1:6" ht="20.25" customHeight="1">
      <c r="A331" s="37" t="s">
        <v>163</v>
      </c>
    </row>
    <row r="332" spans="1:6" hidden="1">
      <c r="A332" s="7"/>
      <c r="B332" s="7"/>
      <c r="C332" s="7"/>
      <c r="D332" s="7"/>
      <c r="E332" s="7"/>
      <c r="F332" s="7"/>
    </row>
    <row r="333" spans="1:6" ht="29.25" customHeight="1">
      <c r="A333" s="40" t="s">
        <v>25</v>
      </c>
      <c r="B333" s="269" t="s">
        <v>26</v>
      </c>
      <c r="C333" s="271"/>
      <c r="D333" s="302" t="s">
        <v>135</v>
      </c>
      <c r="E333" s="302" t="s">
        <v>164</v>
      </c>
      <c r="F333" s="302" t="s">
        <v>165</v>
      </c>
    </row>
    <row r="334" spans="1:6">
      <c r="A334" s="42" t="s">
        <v>30</v>
      </c>
      <c r="B334" s="275"/>
      <c r="C334" s="277"/>
      <c r="D334" s="301"/>
      <c r="E334" s="301"/>
      <c r="F334" s="301"/>
    </row>
    <row r="335" spans="1:6">
      <c r="A335" s="147"/>
      <c r="B335" s="278">
        <v>1</v>
      </c>
      <c r="C335" s="279"/>
      <c r="D335" s="81">
        <v>2</v>
      </c>
      <c r="E335" s="81">
        <v>3</v>
      </c>
      <c r="F335" s="81">
        <v>4</v>
      </c>
    </row>
    <row r="336" spans="1:6">
      <c r="A336" s="45"/>
      <c r="B336" s="256" t="s">
        <v>166</v>
      </c>
      <c r="C336" s="258"/>
      <c r="D336" s="43" t="s">
        <v>23</v>
      </c>
      <c r="E336" s="43" t="s">
        <v>23</v>
      </c>
      <c r="F336" s="43" t="s">
        <v>23</v>
      </c>
    </row>
    <row r="337" spans="1:7">
      <c r="A337" s="45"/>
      <c r="B337" s="284" t="s">
        <v>167</v>
      </c>
      <c r="C337" s="285"/>
      <c r="D337" s="46"/>
      <c r="E337" s="46"/>
      <c r="F337" s="46"/>
    </row>
    <row r="338" spans="1:7">
      <c r="A338" s="42"/>
      <c r="B338" s="286"/>
      <c r="C338" s="287"/>
      <c r="D338" s="46"/>
      <c r="E338" s="46"/>
      <c r="F338" s="46"/>
    </row>
    <row r="339" spans="1:7">
      <c r="A339" s="42"/>
      <c r="B339" s="286"/>
      <c r="C339" s="287"/>
      <c r="D339" s="46"/>
      <c r="E339" s="46"/>
      <c r="F339" s="46"/>
    </row>
    <row r="340" spans="1:7">
      <c r="A340" s="42"/>
      <c r="B340" s="286"/>
      <c r="C340" s="287"/>
      <c r="D340" s="46"/>
      <c r="E340" s="46"/>
      <c r="F340" s="46"/>
    </row>
    <row r="341" spans="1:7">
      <c r="A341" s="45"/>
      <c r="B341" s="256" t="s">
        <v>22</v>
      </c>
      <c r="C341" s="258"/>
      <c r="D341" s="46"/>
      <c r="E341" s="43" t="s">
        <v>23</v>
      </c>
      <c r="F341" s="46"/>
    </row>
    <row r="342" spans="1:7" ht="33" customHeight="1">
      <c r="A342" s="37" t="s">
        <v>103</v>
      </c>
    </row>
    <row r="343" spans="1:7" hidden="1">
      <c r="A343" s="7"/>
      <c r="B343" s="7"/>
      <c r="C343" s="7"/>
    </row>
    <row r="344" spans="1:7" ht="33.75">
      <c r="A344" s="8" t="s">
        <v>7</v>
      </c>
      <c r="B344" s="252"/>
      <c r="C344" s="252"/>
    </row>
    <row r="345" spans="1:7" ht="0.75" customHeight="1">
      <c r="A345" s="30"/>
      <c r="B345" s="253"/>
      <c r="C345" s="253"/>
    </row>
    <row r="346" spans="1:7" ht="30" customHeight="1">
      <c r="A346" s="254" t="s">
        <v>8</v>
      </c>
      <c r="B346" s="254"/>
      <c r="C346" s="39"/>
    </row>
    <row r="347" spans="1:7">
      <c r="A347" s="37" t="s">
        <v>168</v>
      </c>
    </row>
    <row r="348" spans="1:7" hidden="1">
      <c r="A348" s="7"/>
      <c r="B348" s="7"/>
      <c r="C348" s="7"/>
      <c r="D348" s="7"/>
      <c r="E348" s="7"/>
      <c r="F348" s="7"/>
      <c r="G348" s="7"/>
    </row>
    <row r="349" spans="1:7" ht="30">
      <c r="A349" s="144" t="s">
        <v>48</v>
      </c>
      <c r="B349" s="256" t="s">
        <v>26</v>
      </c>
      <c r="C349" s="258"/>
      <c r="D349" s="44" t="s">
        <v>169</v>
      </c>
      <c r="E349" s="44" t="s">
        <v>135</v>
      </c>
      <c r="F349" s="44" t="s">
        <v>170</v>
      </c>
      <c r="G349" s="44" t="s">
        <v>171</v>
      </c>
    </row>
    <row r="350" spans="1:7">
      <c r="A350" s="80">
        <v>1</v>
      </c>
      <c r="B350" s="278">
        <v>2</v>
      </c>
      <c r="C350" s="279"/>
      <c r="D350" s="81">
        <v>3</v>
      </c>
      <c r="E350" s="81">
        <v>4</v>
      </c>
      <c r="F350" s="81">
        <v>5</v>
      </c>
      <c r="G350" s="81">
        <v>6</v>
      </c>
    </row>
    <row r="351" spans="1:7">
      <c r="A351" s="45"/>
      <c r="B351" s="256" t="s">
        <v>172</v>
      </c>
      <c r="C351" s="258"/>
      <c r="D351" s="43" t="s">
        <v>23</v>
      </c>
      <c r="E351" s="43" t="s">
        <v>23</v>
      </c>
      <c r="F351" s="43" t="s">
        <v>23</v>
      </c>
      <c r="G351" s="43" t="s">
        <v>23</v>
      </c>
    </row>
    <row r="352" spans="1:7">
      <c r="A352" s="45"/>
      <c r="B352" s="284" t="s">
        <v>173</v>
      </c>
      <c r="C352" s="285"/>
      <c r="D352" s="46"/>
      <c r="E352" s="46"/>
      <c r="F352" s="46"/>
      <c r="G352" s="46"/>
    </row>
    <row r="353" spans="1:7">
      <c r="A353" s="42"/>
      <c r="B353" s="286"/>
      <c r="C353" s="287"/>
      <c r="D353" s="46"/>
      <c r="E353" s="46"/>
      <c r="F353" s="46"/>
      <c r="G353" s="46"/>
    </row>
    <row r="354" spans="1:7">
      <c r="A354" s="42"/>
      <c r="B354" s="286"/>
      <c r="C354" s="287"/>
      <c r="D354" s="46"/>
      <c r="E354" s="46"/>
      <c r="F354" s="46"/>
      <c r="G354" s="46"/>
    </row>
    <row r="355" spans="1:7">
      <c r="A355" s="42"/>
      <c r="B355" s="286"/>
      <c r="C355" s="287"/>
      <c r="D355" s="46"/>
      <c r="E355" s="46"/>
      <c r="F355" s="46"/>
      <c r="G355" s="46"/>
    </row>
    <row r="356" spans="1:7">
      <c r="A356" s="45"/>
      <c r="B356" s="256" t="s">
        <v>22</v>
      </c>
      <c r="C356" s="258"/>
      <c r="D356" s="43" t="s">
        <v>23</v>
      </c>
      <c r="E356" s="43" t="s">
        <v>23</v>
      </c>
      <c r="F356" s="43" t="s">
        <v>23</v>
      </c>
      <c r="G356" s="46"/>
    </row>
  </sheetData>
  <mergeCells count="275">
    <mergeCell ref="B258:C259"/>
    <mergeCell ref="B333:C334"/>
    <mergeCell ref="B144:C145"/>
    <mergeCell ref="B310:C311"/>
    <mergeCell ref="F35:F36"/>
    <mergeCell ref="F60:F62"/>
    <mergeCell ref="F144:F145"/>
    <mergeCell ref="F189:F191"/>
    <mergeCell ref="F226:F227"/>
    <mergeCell ref="F258:F259"/>
    <mergeCell ref="F333:F334"/>
    <mergeCell ref="D226:D227"/>
    <mergeCell ref="D258:D259"/>
    <mergeCell ref="B324:C324"/>
    <mergeCell ref="B325:C325"/>
    <mergeCell ref="B328:C328"/>
    <mergeCell ref="B329:C329"/>
    <mergeCell ref="A330:B330"/>
    <mergeCell ref="B300:C300"/>
    <mergeCell ref="B301:C301"/>
    <mergeCell ref="B302:C302"/>
    <mergeCell ref="B305:C305"/>
    <mergeCell ref="B306:C306"/>
    <mergeCell ref="A307:B307"/>
    <mergeCell ref="G35:G36"/>
    <mergeCell ref="G226:G227"/>
    <mergeCell ref="D310:D311"/>
    <mergeCell ref="D333:D334"/>
    <mergeCell ref="E19:E21"/>
    <mergeCell ref="E60:E62"/>
    <mergeCell ref="E76:E77"/>
    <mergeCell ref="E101:E102"/>
    <mergeCell ref="E144:E145"/>
    <mergeCell ref="E160:E161"/>
    <mergeCell ref="E174:E175"/>
    <mergeCell ref="E211:E212"/>
    <mergeCell ref="E226:E227"/>
    <mergeCell ref="E258:E259"/>
    <mergeCell ref="E310:E311"/>
    <mergeCell ref="E333:E334"/>
    <mergeCell ref="D35:D36"/>
    <mergeCell ref="D76:D77"/>
    <mergeCell ref="D101:D102"/>
    <mergeCell ref="D144:D145"/>
    <mergeCell ref="D160:D161"/>
    <mergeCell ref="D174:D175"/>
    <mergeCell ref="D211:D212"/>
    <mergeCell ref="B123:D123"/>
    <mergeCell ref="B352:C352"/>
    <mergeCell ref="B353:C353"/>
    <mergeCell ref="B354:C354"/>
    <mergeCell ref="B355:C355"/>
    <mergeCell ref="B356:C356"/>
    <mergeCell ref="A19:A21"/>
    <mergeCell ref="A35:A36"/>
    <mergeCell ref="A60:A62"/>
    <mergeCell ref="B19:B21"/>
    <mergeCell ref="B60:B62"/>
    <mergeCell ref="B101:B102"/>
    <mergeCell ref="B160:B161"/>
    <mergeCell ref="B174:B175"/>
    <mergeCell ref="B189:B191"/>
    <mergeCell ref="B211:B212"/>
    <mergeCell ref="C19:C21"/>
    <mergeCell ref="C60:C62"/>
    <mergeCell ref="C101:C102"/>
    <mergeCell ref="C160:C161"/>
    <mergeCell ref="C174:C175"/>
    <mergeCell ref="C211:C212"/>
    <mergeCell ref="B35:C36"/>
    <mergeCell ref="B76:C77"/>
    <mergeCell ref="B226:C227"/>
    <mergeCell ref="B339:C339"/>
    <mergeCell ref="B340:C340"/>
    <mergeCell ref="B341:C341"/>
    <mergeCell ref="B344:C344"/>
    <mergeCell ref="B345:C345"/>
    <mergeCell ref="A346:B346"/>
    <mergeCell ref="B349:C349"/>
    <mergeCell ref="B350:C350"/>
    <mergeCell ref="B351:C351"/>
    <mergeCell ref="B335:C335"/>
    <mergeCell ref="B336:C336"/>
    <mergeCell ref="B337:C337"/>
    <mergeCell ref="B338:C338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69:C269"/>
    <mergeCell ref="B270:C270"/>
    <mergeCell ref="B271:C271"/>
    <mergeCell ref="B274:C274"/>
    <mergeCell ref="B275:C275"/>
    <mergeCell ref="A276:B276"/>
    <mergeCell ref="B279:C279"/>
    <mergeCell ref="B280:C280"/>
    <mergeCell ref="B281:C281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45:C245"/>
    <mergeCell ref="B246:C246"/>
    <mergeCell ref="B247:C247"/>
    <mergeCell ref="B248:C248"/>
    <mergeCell ref="B249:C249"/>
    <mergeCell ref="B250:C250"/>
    <mergeCell ref="B253:C253"/>
    <mergeCell ref="B254:C254"/>
    <mergeCell ref="A255:B25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A223:B223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A171:B171"/>
    <mergeCell ref="B184:C184"/>
    <mergeCell ref="B185:C185"/>
    <mergeCell ref="A186:B186"/>
    <mergeCell ref="B206:C206"/>
    <mergeCell ref="B207:C207"/>
    <mergeCell ref="A208:B208"/>
    <mergeCell ref="B221:C221"/>
    <mergeCell ref="B222:C222"/>
    <mergeCell ref="B150:C150"/>
    <mergeCell ref="B151:C151"/>
    <mergeCell ref="B152:C152"/>
    <mergeCell ref="B155:C155"/>
    <mergeCell ref="B156:C156"/>
    <mergeCell ref="A157:B157"/>
    <mergeCell ref="A167:E167"/>
    <mergeCell ref="B169:C169"/>
    <mergeCell ref="B170:C170"/>
    <mergeCell ref="B135:C135"/>
    <mergeCell ref="B136:C136"/>
    <mergeCell ref="B139:C139"/>
    <mergeCell ref="B140:C140"/>
    <mergeCell ref="A141:B141"/>
    <mergeCell ref="B146:C146"/>
    <mergeCell ref="B147:C147"/>
    <mergeCell ref="B148:C148"/>
    <mergeCell ref="B149:C149"/>
    <mergeCell ref="B124:D124"/>
    <mergeCell ref="B125:D125"/>
    <mergeCell ref="B126:D126"/>
    <mergeCell ref="B127:D127"/>
    <mergeCell ref="B128:D128"/>
    <mergeCell ref="B131:C131"/>
    <mergeCell ref="B132:C132"/>
    <mergeCell ref="B133:C133"/>
    <mergeCell ref="B112:C112"/>
    <mergeCell ref="A113:B113"/>
    <mergeCell ref="B116:D116"/>
    <mergeCell ref="B117:D117"/>
    <mergeCell ref="B118:D118"/>
    <mergeCell ref="B119:C119"/>
    <mergeCell ref="B120:C120"/>
    <mergeCell ref="B121:D121"/>
    <mergeCell ref="B122:D122"/>
    <mergeCell ref="B89:C89"/>
    <mergeCell ref="B90:C90"/>
    <mergeCell ref="B91:C91"/>
    <mergeCell ref="B92:C92"/>
    <mergeCell ref="A93:E93"/>
    <mergeCell ref="B96:C96"/>
    <mergeCell ref="B97:C97"/>
    <mergeCell ref="A98:B98"/>
    <mergeCell ref="B111:C11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55:C55"/>
    <mergeCell ref="B56:C56"/>
    <mergeCell ref="A57:B57"/>
    <mergeCell ref="B70:C70"/>
    <mergeCell ref="B71:C71"/>
    <mergeCell ref="A72:B72"/>
    <mergeCell ref="A74:E74"/>
    <mergeCell ref="B78:C78"/>
    <mergeCell ref="B79:C79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A31:B31"/>
    <mergeCell ref="B34:C34"/>
    <mergeCell ref="B37:C37"/>
    <mergeCell ref="B38:C38"/>
    <mergeCell ref="B39:C39"/>
    <mergeCell ref="B40:C40"/>
    <mergeCell ref="B41:C41"/>
    <mergeCell ref="B42:C42"/>
    <mergeCell ref="B43:C43"/>
    <mergeCell ref="B11:C11"/>
    <mergeCell ref="A12:B12"/>
    <mergeCell ref="G12:J12"/>
    <mergeCell ref="G13:J13"/>
    <mergeCell ref="G14:J14"/>
    <mergeCell ref="E18:G18"/>
    <mergeCell ref="A26:B26"/>
    <mergeCell ref="B29:C29"/>
    <mergeCell ref="B30:C30"/>
    <mergeCell ref="D19:D21"/>
    <mergeCell ref="F19:F21"/>
    <mergeCell ref="H15:H21"/>
    <mergeCell ref="I15:I21"/>
    <mergeCell ref="J15:J21"/>
    <mergeCell ref="D15:G17"/>
    <mergeCell ref="G19:G21"/>
    <mergeCell ref="G1:J1"/>
    <mergeCell ref="G2:J2"/>
    <mergeCell ref="G3:J3"/>
    <mergeCell ref="G4:J4"/>
    <mergeCell ref="G5:J5"/>
    <mergeCell ref="G6:J6"/>
    <mergeCell ref="A7:H7"/>
    <mergeCell ref="G9:J9"/>
    <mergeCell ref="B10:C10"/>
    <mergeCell ref="G10:J10"/>
  </mergeCells>
  <hyperlinks>
    <hyperlink ref="A93" r:id="rId1"/>
  </hyperlinks>
  <pageMargins left="0.70763888888888904" right="0.70763888888888904" top="0.74791666666666701" bottom="0.74791666666666701" header="0.31388888888888899" footer="0.31388888888888899"/>
  <pageSetup paperSize="9" scale="81" fitToHeight="2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118"/>
  <sheetViews>
    <sheetView tabSelected="1" topLeftCell="C1" workbookViewId="0">
      <selection activeCell="H30" sqref="H30"/>
    </sheetView>
  </sheetViews>
  <sheetFormatPr defaultColWidth="9" defaultRowHeight="15"/>
  <cols>
    <col min="2" max="2" width="34.85546875" customWidth="1"/>
    <col min="3" max="3" width="16.28515625" customWidth="1"/>
    <col min="4" max="4" width="16.140625" customWidth="1"/>
    <col min="5" max="5" width="15.85546875" customWidth="1"/>
    <col min="6" max="6" width="15.140625" customWidth="1"/>
    <col min="7" max="7" width="15" customWidth="1"/>
    <col min="8" max="8" width="13.85546875" customWidth="1"/>
    <col min="9" max="9" width="12" customWidth="1"/>
    <col min="10" max="10" width="13.7109375" customWidth="1"/>
    <col min="11" max="11" width="12.140625" customWidth="1"/>
    <col min="12" max="12" width="12.7109375" customWidth="1"/>
  </cols>
  <sheetData>
    <row r="1" spans="1:12" ht="45.75" customHeight="1">
      <c r="A1" s="4"/>
      <c r="G1" s="309" t="s">
        <v>4</v>
      </c>
      <c r="H1" s="309"/>
      <c r="I1" s="309"/>
      <c r="J1" s="309"/>
      <c r="K1" s="309"/>
      <c r="L1" s="309"/>
    </row>
    <row r="2" spans="1:12" ht="24" customHeight="1">
      <c r="A2" s="310" t="s">
        <v>174</v>
      </c>
      <c r="B2" s="310"/>
      <c r="C2" s="310"/>
      <c r="D2" s="310"/>
      <c r="E2" s="310"/>
      <c r="F2" s="310"/>
      <c r="G2" s="310"/>
      <c r="H2" s="310"/>
      <c r="I2" s="310"/>
      <c r="J2" s="310"/>
    </row>
    <row r="3" spans="1:12" hidden="1">
      <c r="A3" s="4"/>
      <c r="G3" s="249"/>
      <c r="H3" s="249"/>
      <c r="I3" s="249"/>
      <c r="J3" s="249"/>
    </row>
    <row r="4" spans="1:12" hidden="1">
      <c r="A4" s="4"/>
      <c r="G4" s="249"/>
      <c r="H4" s="249"/>
      <c r="I4" s="249"/>
      <c r="J4" s="249"/>
    </row>
    <row r="5" spans="1:12" hidden="1">
      <c r="A5" s="4"/>
      <c r="G5" s="249"/>
      <c r="H5" s="249"/>
      <c r="I5" s="249"/>
      <c r="J5" s="249"/>
    </row>
    <row r="6" spans="1:12" ht="72" hidden="1" customHeight="1">
      <c r="A6" s="4"/>
      <c r="G6" s="255"/>
      <c r="H6" s="255"/>
      <c r="I6" s="255"/>
      <c r="J6" s="255"/>
    </row>
    <row r="7" spans="1:12" ht="18.75">
      <c r="A7" s="6" t="s">
        <v>6</v>
      </c>
    </row>
    <row r="8" spans="1:12">
      <c r="A8" s="7"/>
      <c r="B8" s="7"/>
      <c r="C8" s="7"/>
      <c r="G8" s="248"/>
      <c r="H8" s="248"/>
      <c r="I8" s="248"/>
      <c r="J8" s="248"/>
    </row>
    <row r="9" spans="1:12" ht="20.25" customHeight="1">
      <c r="A9" s="99" t="s">
        <v>7</v>
      </c>
      <c r="B9" s="308" t="s">
        <v>175</v>
      </c>
      <c r="C9" s="308"/>
      <c r="G9" s="249"/>
      <c r="H9" s="249"/>
      <c r="I9" s="249"/>
      <c r="J9" s="249"/>
      <c r="K9" s="249"/>
      <c r="L9" s="249"/>
    </row>
    <row r="10" spans="1:12" ht="12" customHeight="1">
      <c r="A10" s="30"/>
      <c r="B10" s="253"/>
      <c r="C10" s="253"/>
      <c r="G10" s="79"/>
      <c r="H10" s="79"/>
      <c r="I10" s="79"/>
      <c r="J10" s="79"/>
      <c r="K10" s="79"/>
      <c r="L10" s="79"/>
    </row>
    <row r="11" spans="1:12" ht="17.25" customHeight="1">
      <c r="A11" s="254" t="s">
        <v>8</v>
      </c>
      <c r="B11" s="254"/>
      <c r="C11" s="31" t="s">
        <v>176</v>
      </c>
      <c r="G11" s="249"/>
      <c r="H11" s="249"/>
      <c r="I11" s="249"/>
      <c r="J11" s="249"/>
      <c r="K11" s="249"/>
      <c r="L11" s="249"/>
    </row>
    <row r="12" spans="1:12" ht="18.75" customHeight="1">
      <c r="A12" s="6" t="s">
        <v>177</v>
      </c>
      <c r="B12" s="7"/>
      <c r="C12" s="7"/>
      <c r="G12" s="248"/>
      <c r="H12" s="248"/>
      <c r="I12" s="248"/>
      <c r="J12" s="248"/>
      <c r="K12" s="248"/>
      <c r="L12" s="248"/>
    </row>
    <row r="13" spans="1:12" s="1" customFormat="1" ht="20.25" customHeight="1">
      <c r="A13" s="328" t="s">
        <v>16</v>
      </c>
      <c r="B13" s="313" t="s">
        <v>17</v>
      </c>
      <c r="C13" s="314" t="s">
        <v>18</v>
      </c>
      <c r="D13" s="311" t="s">
        <v>10</v>
      </c>
      <c r="E13" s="311"/>
      <c r="F13" s="311"/>
      <c r="G13" s="311"/>
      <c r="H13" s="338" t="s">
        <v>178</v>
      </c>
      <c r="I13" s="315" t="s">
        <v>11</v>
      </c>
      <c r="J13" s="314" t="s">
        <v>179</v>
      </c>
      <c r="K13" s="320" t="s">
        <v>180</v>
      </c>
      <c r="L13" s="318" t="s">
        <v>181</v>
      </c>
    </row>
    <row r="14" spans="1:12" s="1" customFormat="1">
      <c r="A14" s="328"/>
      <c r="B14" s="313"/>
      <c r="C14" s="314"/>
      <c r="D14" s="313" t="s">
        <v>14</v>
      </c>
      <c r="E14" s="312" t="s">
        <v>15</v>
      </c>
      <c r="F14" s="312"/>
      <c r="G14" s="312"/>
      <c r="H14" s="339"/>
      <c r="I14" s="316"/>
      <c r="J14" s="314"/>
      <c r="K14" s="320"/>
      <c r="L14" s="318"/>
    </row>
    <row r="15" spans="1:12" s="1" customFormat="1" ht="24" customHeight="1">
      <c r="A15" s="328"/>
      <c r="B15" s="313"/>
      <c r="C15" s="314"/>
      <c r="D15" s="313"/>
      <c r="E15" s="314" t="s">
        <v>19</v>
      </c>
      <c r="F15" s="314" t="s">
        <v>20</v>
      </c>
      <c r="G15" s="314" t="s">
        <v>21</v>
      </c>
      <c r="H15" s="339"/>
      <c r="I15" s="316"/>
      <c r="J15" s="314"/>
      <c r="K15" s="320"/>
      <c r="L15" s="318"/>
    </row>
    <row r="16" spans="1:12" s="1" customFormat="1" ht="21" customHeight="1">
      <c r="A16" s="328"/>
      <c r="B16" s="313"/>
      <c r="C16" s="314"/>
      <c r="D16" s="313"/>
      <c r="E16" s="314"/>
      <c r="F16" s="314"/>
      <c r="G16" s="314"/>
      <c r="H16" s="340"/>
      <c r="I16" s="317"/>
      <c r="J16" s="314"/>
      <c r="K16" s="320"/>
      <c r="L16" s="318"/>
    </row>
    <row r="17" spans="1:14" s="1" customFormat="1">
      <c r="A17" s="56">
        <v>1</v>
      </c>
      <c r="B17" s="100">
        <v>2</v>
      </c>
      <c r="C17" s="100">
        <v>3</v>
      </c>
      <c r="D17" s="100">
        <v>4</v>
      </c>
      <c r="E17" s="100">
        <v>5</v>
      </c>
      <c r="F17" s="100">
        <v>6</v>
      </c>
      <c r="G17" s="100">
        <v>7</v>
      </c>
      <c r="H17" s="100">
        <v>8</v>
      </c>
      <c r="I17" s="100">
        <v>9</v>
      </c>
      <c r="J17" s="100">
        <v>9</v>
      </c>
      <c r="K17" s="100">
        <v>10</v>
      </c>
      <c r="L17" s="100">
        <v>11</v>
      </c>
    </row>
    <row r="18" spans="1:14" s="1" customFormat="1" ht="14.25" customHeight="1">
      <c r="A18" s="16"/>
      <c r="B18" s="13" t="s">
        <v>182</v>
      </c>
      <c r="C18" s="320"/>
      <c r="D18" s="320"/>
      <c r="E18" s="320"/>
      <c r="F18" s="320"/>
      <c r="G18" s="320"/>
      <c r="H18" s="320"/>
      <c r="I18" s="320"/>
      <c r="J18" s="320"/>
      <c r="K18" s="320"/>
      <c r="L18" s="320"/>
    </row>
    <row r="19" spans="1:14" s="83" customFormat="1" hidden="1">
      <c r="A19" s="92"/>
      <c r="B19" s="125" t="s">
        <v>183</v>
      </c>
      <c r="C19" s="126">
        <v>1</v>
      </c>
      <c r="D19" s="127">
        <f t="shared" ref="D19:D21" si="0">SUM(E19:G19)</f>
        <v>0</v>
      </c>
      <c r="E19" s="127"/>
      <c r="F19" s="127"/>
      <c r="G19" s="127">
        <f>(E19+F19+I19)*15/85</f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f>(D19+I19+H19+J19)*11.5+K19</f>
        <v>0</v>
      </c>
    </row>
    <row r="20" spans="1:14" s="83" customFormat="1" hidden="1">
      <c r="A20" s="92"/>
      <c r="B20" s="93"/>
      <c r="C20" s="126"/>
      <c r="D20" s="127">
        <f t="shared" si="0"/>
        <v>0</v>
      </c>
      <c r="E20" s="127"/>
      <c r="F20" s="127"/>
      <c r="G20" s="127">
        <f>(E20+F20+I20)*15/85</f>
        <v>0</v>
      </c>
      <c r="H20" s="127"/>
      <c r="I20" s="127"/>
      <c r="J20" s="127"/>
      <c r="K20" s="127"/>
      <c r="L20" s="127">
        <f>(D20+I20+H20+J20)*11.5+K20</f>
        <v>0</v>
      </c>
    </row>
    <row r="21" spans="1:14" s="1" customFormat="1" ht="14.25" customHeight="1">
      <c r="A21" s="214"/>
      <c r="B21" s="128" t="s">
        <v>183</v>
      </c>
      <c r="C21" s="211">
        <v>0.5</v>
      </c>
      <c r="D21" s="64">
        <f t="shared" si="0"/>
        <v>4665.5</v>
      </c>
      <c r="E21" s="64">
        <v>3332.68</v>
      </c>
      <c r="F21" s="64">
        <v>399.72</v>
      </c>
      <c r="G21" s="64">
        <f>(E21+F21+I21)*20/80</f>
        <v>933.1</v>
      </c>
      <c r="H21" s="64"/>
      <c r="I21" s="64"/>
      <c r="J21" s="64"/>
      <c r="K21" s="64"/>
      <c r="L21" s="64">
        <f>(D21+I21+H21+J21)*12+K21</f>
        <v>55986</v>
      </c>
    </row>
    <row r="22" spans="1:14" s="1" customFormat="1" ht="14.25" customHeight="1">
      <c r="A22" s="214"/>
      <c r="B22" s="128" t="s">
        <v>184</v>
      </c>
      <c r="C22" s="211">
        <v>3</v>
      </c>
      <c r="D22" s="64">
        <f t="shared" ref="D22:D23" si="1">SUM(E22:G22)</f>
        <v>34624.012500000004</v>
      </c>
      <c r="E22" s="64">
        <v>25437.83</v>
      </c>
      <c r="F22" s="64">
        <v>2261.38</v>
      </c>
      <c r="G22" s="64">
        <f t="shared" ref="G22:G23" si="2">(E22+F22+I22)*20/80</f>
        <v>6924.8025000000007</v>
      </c>
      <c r="H22" s="64"/>
      <c r="I22" s="64"/>
      <c r="J22" s="64"/>
      <c r="K22" s="64"/>
      <c r="L22" s="64">
        <f>(D22+I22+H22+J22)*9+K22</f>
        <v>311616.11250000005</v>
      </c>
    </row>
    <row r="23" spans="1:14" s="1" customFormat="1">
      <c r="A23" s="214"/>
      <c r="B23" s="215" t="s">
        <v>185</v>
      </c>
      <c r="C23" s="211">
        <v>3.25</v>
      </c>
      <c r="D23" s="64">
        <f t="shared" si="1"/>
        <v>32694.024999999998</v>
      </c>
      <c r="E23" s="64">
        <v>24506.42</v>
      </c>
      <c r="F23" s="64">
        <v>1648.8</v>
      </c>
      <c r="G23" s="64">
        <f t="shared" si="2"/>
        <v>6538.8049999999994</v>
      </c>
      <c r="H23" s="64">
        <v>7103.71</v>
      </c>
      <c r="I23" s="64"/>
      <c r="J23" s="64"/>
      <c r="K23" s="64">
        <v>31660.07</v>
      </c>
      <c r="L23" s="64">
        <f>(D23+I23+H23+J23)*12+K23</f>
        <v>509232.89</v>
      </c>
    </row>
    <row r="24" spans="1:14" s="3" customFormat="1" ht="14.25" customHeight="1">
      <c r="A24" s="319" t="s">
        <v>186</v>
      </c>
      <c r="B24" s="319"/>
      <c r="C24" s="213" t="s">
        <v>23</v>
      </c>
      <c r="D24" s="67">
        <f>SUM(D19:D23)</f>
        <v>71983.537500000006</v>
      </c>
      <c r="E24" s="69" t="s">
        <v>23</v>
      </c>
      <c r="F24" s="69" t="s">
        <v>23</v>
      </c>
      <c r="G24" s="69" t="s">
        <v>23</v>
      </c>
      <c r="H24" s="69" t="s">
        <v>23</v>
      </c>
      <c r="I24" s="69" t="s">
        <v>23</v>
      </c>
      <c r="J24" s="69" t="s">
        <v>23</v>
      </c>
      <c r="K24" s="69" t="s">
        <v>23</v>
      </c>
      <c r="L24" s="67">
        <f>SUM(L19:L23)</f>
        <v>876835.00250000006</v>
      </c>
    </row>
    <row r="25" spans="1:14" s="83" customFormat="1" ht="0.75" hidden="1" customHeight="1">
      <c r="A25" s="214"/>
      <c r="B25" s="210" t="s">
        <v>187</v>
      </c>
      <c r="C25" s="320"/>
      <c r="D25" s="320"/>
      <c r="E25" s="320"/>
      <c r="F25" s="320"/>
      <c r="G25" s="320"/>
      <c r="H25" s="320"/>
      <c r="I25" s="320"/>
      <c r="J25" s="320"/>
      <c r="K25" s="320"/>
      <c r="L25" s="320"/>
    </row>
    <row r="26" spans="1:14" s="123" customFormat="1" hidden="1">
      <c r="A26" s="213"/>
      <c r="B26" s="128" t="s">
        <v>188</v>
      </c>
      <c r="C26" s="216">
        <v>1.4</v>
      </c>
      <c r="D26" s="64">
        <f t="shared" ref="D26:D32" si="3">SUM(E26:G26)</f>
        <v>0</v>
      </c>
      <c r="E26" s="217"/>
      <c r="F26" s="217"/>
      <c r="G26" s="64">
        <f>(E26+F26+I26)*15/85</f>
        <v>0</v>
      </c>
      <c r="H26" s="217"/>
      <c r="I26" s="217"/>
      <c r="J26" s="217"/>
      <c r="K26" s="69"/>
      <c r="L26" s="64">
        <f>(D26+I26+H26+J26)*11.5+K26</f>
        <v>0</v>
      </c>
    </row>
    <row r="27" spans="1:14" s="123" customFormat="1" hidden="1">
      <c r="A27" s="319" t="s">
        <v>189</v>
      </c>
      <c r="B27" s="319"/>
      <c r="C27" s="213" t="s">
        <v>23</v>
      </c>
      <c r="D27" s="67">
        <f>D26</f>
        <v>0</v>
      </c>
      <c r="E27" s="69" t="s">
        <v>23</v>
      </c>
      <c r="F27" s="69" t="s">
        <v>23</v>
      </c>
      <c r="G27" s="69" t="s">
        <v>23</v>
      </c>
      <c r="H27" s="69" t="s">
        <v>23</v>
      </c>
      <c r="I27" s="69" t="s">
        <v>23</v>
      </c>
      <c r="J27" s="69" t="s">
        <v>23</v>
      </c>
      <c r="K27" s="69" t="s">
        <v>23</v>
      </c>
      <c r="L27" s="67">
        <f>L26</f>
        <v>0</v>
      </c>
    </row>
    <row r="28" spans="1:14" s="1" customFormat="1">
      <c r="A28" s="214"/>
      <c r="B28" s="210" t="s">
        <v>190</v>
      </c>
      <c r="C28" s="320"/>
      <c r="D28" s="320"/>
      <c r="E28" s="320"/>
      <c r="F28" s="320"/>
      <c r="G28" s="320"/>
      <c r="H28" s="320"/>
      <c r="I28" s="320"/>
      <c r="J28" s="320"/>
      <c r="K28" s="320"/>
      <c r="L28" s="320"/>
    </row>
    <row r="29" spans="1:14" s="1" customFormat="1">
      <c r="A29" s="16"/>
      <c r="B29" s="128" t="s">
        <v>191</v>
      </c>
      <c r="C29" s="211">
        <v>1</v>
      </c>
      <c r="D29" s="64">
        <f t="shared" si="3"/>
        <v>24953.89</v>
      </c>
      <c r="E29" s="64">
        <v>19210</v>
      </c>
      <c r="F29" s="64"/>
      <c r="G29" s="64">
        <f t="shared" ref="G29:G32" si="4">(E29+F29+I29)*20/80</f>
        <v>5743.89</v>
      </c>
      <c r="H29" s="64"/>
      <c r="I29" s="64">
        <v>3765.56</v>
      </c>
      <c r="J29" s="64"/>
      <c r="K29" s="64"/>
      <c r="L29" s="64">
        <f>(D29+I29+H29+J29)*12+K29</f>
        <v>344633.4</v>
      </c>
      <c r="N29" s="52"/>
    </row>
    <row r="30" spans="1:14" s="1" customFormat="1" ht="14.25" customHeight="1">
      <c r="A30" s="16"/>
      <c r="B30" s="1" t="s">
        <v>192</v>
      </c>
      <c r="C30" s="211">
        <v>3</v>
      </c>
      <c r="D30" s="64">
        <f t="shared" si="3"/>
        <v>89203.930000000008</v>
      </c>
      <c r="E30" s="64">
        <v>68681.63</v>
      </c>
      <c r="F30" s="64"/>
      <c r="G30" s="64">
        <v>20522.3</v>
      </c>
      <c r="H30" s="64"/>
      <c r="I30" s="64">
        <v>14407.57</v>
      </c>
      <c r="J30" s="64"/>
      <c r="K30" s="64">
        <v>132121.07999999999</v>
      </c>
      <c r="L30" s="64">
        <f t="shared" ref="L30:L32" si="5">(D30+I30+H30+J30)*12+K30</f>
        <v>1375459.08</v>
      </c>
      <c r="N30" s="52"/>
    </row>
    <row r="31" spans="1:14" s="1" customFormat="1">
      <c r="A31" s="16"/>
      <c r="B31" s="17" t="s">
        <v>193</v>
      </c>
      <c r="C31" s="211">
        <v>0.5</v>
      </c>
      <c r="D31" s="64">
        <f t="shared" si="3"/>
        <v>5813.75</v>
      </c>
      <c r="E31" s="64">
        <v>4651</v>
      </c>
      <c r="F31" s="64"/>
      <c r="G31" s="64">
        <f t="shared" si="4"/>
        <v>1162.75</v>
      </c>
      <c r="H31" s="64"/>
      <c r="I31" s="64"/>
      <c r="J31" s="64"/>
      <c r="K31" s="64"/>
      <c r="L31" s="64">
        <f t="shared" si="5"/>
        <v>69765</v>
      </c>
      <c r="N31" s="52"/>
    </row>
    <row r="32" spans="1:14" s="1" customFormat="1">
      <c r="A32" s="16"/>
      <c r="B32" s="128" t="s">
        <v>183</v>
      </c>
      <c r="C32" s="211">
        <v>3</v>
      </c>
      <c r="D32" s="64">
        <f t="shared" si="3"/>
        <v>26505.575000000001</v>
      </c>
      <c r="E32" s="64">
        <v>17799</v>
      </c>
      <c r="F32" s="64">
        <v>2135.88</v>
      </c>
      <c r="G32" s="64">
        <f t="shared" si="4"/>
        <v>6570.6949999999997</v>
      </c>
      <c r="H32" s="64">
        <v>635.52</v>
      </c>
      <c r="I32" s="64">
        <v>6347.9</v>
      </c>
      <c r="J32" s="64"/>
      <c r="K32" s="64">
        <v>25274.58</v>
      </c>
      <c r="L32" s="64">
        <f t="shared" si="5"/>
        <v>427142.51999999996</v>
      </c>
      <c r="N32" s="52"/>
    </row>
    <row r="33" spans="1:12" s="3" customFormat="1" ht="13.5" customHeight="1">
      <c r="A33" s="319" t="s">
        <v>194</v>
      </c>
      <c r="B33" s="319"/>
      <c r="C33" s="213" t="s">
        <v>23</v>
      </c>
      <c r="D33" s="67">
        <f>SUM(D29:D32)</f>
        <v>146477.14500000002</v>
      </c>
      <c r="E33" s="69" t="s">
        <v>23</v>
      </c>
      <c r="F33" s="69" t="s">
        <v>23</v>
      </c>
      <c r="G33" s="69" t="s">
        <v>23</v>
      </c>
      <c r="H33" s="69" t="s">
        <v>23</v>
      </c>
      <c r="I33" s="69" t="s">
        <v>23</v>
      </c>
      <c r="J33" s="69" t="s">
        <v>23</v>
      </c>
      <c r="K33" s="69" t="s">
        <v>23</v>
      </c>
      <c r="L33" s="67">
        <f>SUM(L29:L32)</f>
        <v>2217000</v>
      </c>
    </row>
    <row r="34" spans="1:12" s="1" customFormat="1" hidden="1">
      <c r="A34" s="16"/>
      <c r="B34" s="13" t="s">
        <v>195</v>
      </c>
      <c r="C34" s="320"/>
      <c r="D34" s="320"/>
      <c r="E34" s="320"/>
      <c r="F34" s="320"/>
      <c r="G34" s="320"/>
      <c r="H34" s="320"/>
      <c r="I34" s="320"/>
      <c r="J34" s="320"/>
      <c r="K34" s="320"/>
      <c r="L34" s="320"/>
    </row>
    <row r="35" spans="1:12" s="1" customFormat="1" hidden="1">
      <c r="A35" s="16"/>
      <c r="B35" s="128" t="s">
        <v>191</v>
      </c>
      <c r="C35" s="62">
        <v>1</v>
      </c>
      <c r="D35" s="64">
        <f t="shared" ref="D35:D37" si="6">SUM(E35:G35)</f>
        <v>0</v>
      </c>
      <c r="E35" s="64"/>
      <c r="F35" s="64"/>
      <c r="G35" s="64">
        <f t="shared" ref="G35:G37" si="7">(E35+F35+I35)*20/80</f>
        <v>0</v>
      </c>
      <c r="H35" s="64">
        <v>0</v>
      </c>
      <c r="I35" s="64"/>
      <c r="J35" s="64">
        <v>0</v>
      </c>
      <c r="K35" s="64">
        <v>0</v>
      </c>
      <c r="L35" s="64">
        <f t="shared" ref="L35:L37" si="8">(D35+I35+H35+J35)*10.5+K35</f>
        <v>0</v>
      </c>
    </row>
    <row r="36" spans="1:12" s="1" customFormat="1" ht="14.25" hidden="1" customHeight="1">
      <c r="A36" s="16"/>
      <c r="B36" s="128" t="s">
        <v>192</v>
      </c>
      <c r="C36" s="62">
        <v>2.25</v>
      </c>
      <c r="D36" s="64">
        <f t="shared" si="6"/>
        <v>0</v>
      </c>
      <c r="E36" s="64"/>
      <c r="F36" s="64"/>
      <c r="G36" s="64">
        <f t="shared" si="7"/>
        <v>0</v>
      </c>
      <c r="H36" s="64">
        <v>0</v>
      </c>
      <c r="I36" s="64"/>
      <c r="J36" s="64">
        <v>0</v>
      </c>
      <c r="K36" s="64">
        <v>0</v>
      </c>
      <c r="L36" s="64">
        <f t="shared" si="8"/>
        <v>0</v>
      </c>
    </row>
    <row r="37" spans="1:12" s="1" customFormat="1" hidden="1">
      <c r="A37" s="16"/>
      <c r="B37" s="128" t="s">
        <v>183</v>
      </c>
      <c r="C37" s="62">
        <v>1</v>
      </c>
      <c r="D37" s="64">
        <f t="shared" si="6"/>
        <v>0</v>
      </c>
      <c r="E37" s="64"/>
      <c r="F37" s="64"/>
      <c r="G37" s="64">
        <f t="shared" si="7"/>
        <v>0</v>
      </c>
      <c r="H37" s="64">
        <v>0</v>
      </c>
      <c r="I37" s="64"/>
      <c r="J37" s="64">
        <v>0</v>
      </c>
      <c r="K37" s="64">
        <v>0</v>
      </c>
      <c r="L37" s="64">
        <f t="shared" si="8"/>
        <v>0</v>
      </c>
    </row>
    <row r="38" spans="1:12" s="3" customFormat="1" hidden="1">
      <c r="A38" s="319" t="s">
        <v>196</v>
      </c>
      <c r="B38" s="319"/>
      <c r="C38" s="14" t="s">
        <v>23</v>
      </c>
      <c r="D38" s="67">
        <f>D37</f>
        <v>0</v>
      </c>
      <c r="E38" s="69" t="s">
        <v>23</v>
      </c>
      <c r="F38" s="69" t="s">
        <v>23</v>
      </c>
      <c r="G38" s="69" t="s">
        <v>23</v>
      </c>
      <c r="H38" s="69" t="s">
        <v>23</v>
      </c>
      <c r="I38" s="69" t="s">
        <v>23</v>
      </c>
      <c r="J38" s="69" t="s">
        <v>23</v>
      </c>
      <c r="K38" s="69" t="s">
        <v>23</v>
      </c>
      <c r="L38" s="67">
        <f>SUM(L35:L37)</f>
        <v>0</v>
      </c>
    </row>
    <row r="39" spans="1:12" s="1" customFormat="1" hidden="1">
      <c r="A39" s="16"/>
      <c r="B39" s="13" t="s">
        <v>197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</row>
    <row r="40" spans="1:12" s="1" customFormat="1" hidden="1">
      <c r="A40" s="16"/>
      <c r="B40" s="17" t="s">
        <v>193</v>
      </c>
      <c r="C40" s="62">
        <v>0.5</v>
      </c>
      <c r="D40" s="64">
        <f t="shared" ref="D40:D42" si="9">SUM(E40:G40)</f>
        <v>0</v>
      </c>
      <c r="E40" s="64">
        <v>0</v>
      </c>
      <c r="F40" s="64"/>
      <c r="G40" s="64">
        <v>0</v>
      </c>
      <c r="H40" s="64">
        <v>0</v>
      </c>
      <c r="I40" s="64"/>
      <c r="J40" s="64">
        <v>0</v>
      </c>
      <c r="K40" s="64">
        <v>0</v>
      </c>
      <c r="L40" s="64">
        <f>(D40+I40+H40+J40)*11.99619+K40</f>
        <v>0</v>
      </c>
    </row>
    <row r="41" spans="1:12" s="1" customFormat="1" ht="14.25" hidden="1" customHeight="1">
      <c r="A41" s="16"/>
      <c r="B41" s="128" t="s">
        <v>192</v>
      </c>
      <c r="C41" s="62">
        <v>2.25</v>
      </c>
      <c r="D41" s="64">
        <f t="shared" si="9"/>
        <v>0</v>
      </c>
      <c r="E41" s="64"/>
      <c r="F41" s="64"/>
      <c r="G41" s="64">
        <f>(E41+F41+I41)*20/80</f>
        <v>0</v>
      </c>
      <c r="H41" s="64">
        <v>0</v>
      </c>
      <c r="I41" s="64"/>
      <c r="J41" s="64">
        <v>0</v>
      </c>
      <c r="K41" s="64">
        <v>0</v>
      </c>
      <c r="L41" s="64">
        <f>(D41+I41+H41+J41)*10.5+K41</f>
        <v>0</v>
      </c>
    </row>
    <row r="42" spans="1:12" s="1" customFormat="1" hidden="1">
      <c r="A42" s="16"/>
      <c r="B42" s="128" t="s">
        <v>183</v>
      </c>
      <c r="C42" s="62">
        <v>1</v>
      </c>
      <c r="D42" s="64">
        <f t="shared" si="9"/>
        <v>0</v>
      </c>
      <c r="E42" s="64"/>
      <c r="F42" s="64"/>
      <c r="G42" s="64">
        <f>(E42+F42+I42)*20/80</f>
        <v>0</v>
      </c>
      <c r="H42" s="64">
        <v>0</v>
      </c>
      <c r="I42" s="64"/>
      <c r="J42" s="64">
        <v>0</v>
      </c>
      <c r="K42" s="64">
        <v>53268.45</v>
      </c>
      <c r="L42" s="64">
        <f>(D42+I42+H42+J42)*10.5+K42</f>
        <v>53268.45</v>
      </c>
    </row>
    <row r="43" spans="1:12" s="3" customFormat="1" hidden="1">
      <c r="A43" s="319" t="s">
        <v>198</v>
      </c>
      <c r="B43" s="319"/>
      <c r="C43" s="14" t="s">
        <v>23</v>
      </c>
      <c r="D43" s="67">
        <f>D40</f>
        <v>0</v>
      </c>
      <c r="E43" s="69" t="s">
        <v>23</v>
      </c>
      <c r="F43" s="69" t="s">
        <v>23</v>
      </c>
      <c r="G43" s="69" t="s">
        <v>23</v>
      </c>
      <c r="H43" s="69" t="s">
        <v>23</v>
      </c>
      <c r="I43" s="69" t="s">
        <v>23</v>
      </c>
      <c r="J43" s="69" t="s">
        <v>23</v>
      </c>
      <c r="K43" s="69" t="s">
        <v>23</v>
      </c>
      <c r="L43" s="67">
        <f>L40</f>
        <v>0</v>
      </c>
    </row>
    <row r="44" spans="1:12" s="1" customFormat="1">
      <c r="A44" s="16"/>
      <c r="B44" s="17"/>
      <c r="C44" s="62"/>
      <c r="D44" s="64"/>
      <c r="E44" s="64"/>
      <c r="F44" s="64"/>
      <c r="G44" s="64"/>
      <c r="H44" s="64"/>
      <c r="I44" s="64"/>
      <c r="J44" s="64"/>
      <c r="K44" s="64"/>
      <c r="L44" s="64"/>
    </row>
    <row r="45" spans="1:12" s="3" customFormat="1" ht="15" customHeight="1">
      <c r="A45" s="319" t="s">
        <v>22</v>
      </c>
      <c r="B45" s="319"/>
      <c r="C45" s="14" t="s">
        <v>23</v>
      </c>
      <c r="D45" s="67">
        <f>D24+D33+D43</f>
        <v>218460.68250000002</v>
      </c>
      <c r="E45" s="69" t="s">
        <v>23</v>
      </c>
      <c r="F45" s="69" t="s">
        <v>23</v>
      </c>
      <c r="G45" s="69" t="s">
        <v>23</v>
      </c>
      <c r="H45" s="69" t="s">
        <v>23</v>
      </c>
      <c r="I45" s="69" t="s">
        <v>23</v>
      </c>
      <c r="J45" s="69" t="s">
        <v>23</v>
      </c>
      <c r="K45" s="69" t="s">
        <v>23</v>
      </c>
      <c r="L45" s="67">
        <f>L24+L33+L43</f>
        <v>3093835.0024999999</v>
      </c>
    </row>
    <row r="46" spans="1:12" s="3" customFormat="1" ht="15" customHeight="1">
      <c r="A46" s="86"/>
      <c r="B46" s="86"/>
      <c r="C46" s="86"/>
      <c r="D46" s="129"/>
      <c r="E46" s="130"/>
      <c r="F46" s="130"/>
      <c r="G46" s="130"/>
      <c r="H46" s="130"/>
      <c r="I46" s="130"/>
      <c r="J46" s="130"/>
      <c r="K46" s="130"/>
      <c r="L46" s="129"/>
    </row>
    <row r="47" spans="1:12" ht="18.75" hidden="1">
      <c r="A47" s="6" t="s">
        <v>6</v>
      </c>
    </row>
    <row r="48" spans="1:12" hidden="1">
      <c r="A48" s="158"/>
      <c r="B48" s="158"/>
      <c r="C48" s="158"/>
      <c r="D48" s="1"/>
      <c r="E48" s="1"/>
      <c r="F48" s="1"/>
      <c r="G48" s="248"/>
      <c r="H48" s="248"/>
      <c r="I48" s="248"/>
      <c r="J48" s="248"/>
    </row>
    <row r="49" spans="1:10" ht="53.25" hidden="1" customHeight="1">
      <c r="A49" s="179" t="s">
        <v>6</v>
      </c>
      <c r="B49" s="1"/>
      <c r="C49" s="1"/>
      <c r="D49" s="1"/>
      <c r="E49" s="1"/>
      <c r="F49" s="1"/>
      <c r="G49" s="1"/>
      <c r="H49" s="1"/>
      <c r="I49" s="1"/>
      <c r="J49" s="1"/>
    </row>
    <row r="50" spans="1:10" hidden="1">
      <c r="A50" s="158"/>
      <c r="B50" s="158"/>
      <c r="C50" s="158"/>
      <c r="D50" s="1"/>
      <c r="E50" s="1"/>
      <c r="F50" s="1"/>
      <c r="G50" s="1"/>
      <c r="H50" s="1"/>
      <c r="I50" s="1"/>
      <c r="J50" s="1"/>
    </row>
    <row r="51" spans="1:10" ht="33.75" hidden="1">
      <c r="A51" s="157" t="s">
        <v>7</v>
      </c>
      <c r="B51" s="323">
        <v>112212</v>
      </c>
      <c r="C51" s="324"/>
      <c r="D51" s="1"/>
      <c r="E51" s="1"/>
      <c r="F51" s="1"/>
      <c r="G51" s="1"/>
      <c r="H51" s="1"/>
      <c r="I51" s="1"/>
      <c r="J51" s="1"/>
    </row>
    <row r="52" spans="1:10" ht="11.25" hidden="1" customHeight="1">
      <c r="A52" s="77"/>
      <c r="B52" s="325"/>
      <c r="C52" s="325"/>
      <c r="D52" s="1"/>
      <c r="E52" s="1"/>
      <c r="F52" s="1"/>
      <c r="G52" s="1"/>
      <c r="H52" s="1"/>
      <c r="I52" s="1"/>
      <c r="J52" s="1"/>
    </row>
    <row r="53" spans="1:10" ht="15.75" hidden="1" customHeight="1">
      <c r="A53" s="326" t="s">
        <v>8</v>
      </c>
      <c r="B53" s="326"/>
      <c r="C53" s="180" t="s">
        <v>199</v>
      </c>
      <c r="D53" s="1"/>
      <c r="E53" s="1"/>
      <c r="F53" s="1"/>
      <c r="G53" s="1"/>
      <c r="H53" s="1"/>
      <c r="I53" s="1"/>
      <c r="J53" s="1"/>
    </row>
    <row r="54" spans="1:10" s="1" customFormat="1" ht="14.25" hidden="1" customHeight="1">
      <c r="A54" s="181" t="s">
        <v>24</v>
      </c>
    </row>
    <row r="55" spans="1:10" s="1" customFormat="1" ht="15.75" hidden="1" customHeight="1">
      <c r="A55" s="158"/>
      <c r="B55" s="158"/>
      <c r="C55" s="158"/>
      <c r="D55" s="158"/>
      <c r="E55" s="158"/>
      <c r="F55" s="158"/>
      <c r="G55" s="158"/>
    </row>
    <row r="56" spans="1:10" s="1" customFormat="1" ht="15" hidden="1" customHeight="1">
      <c r="A56" s="154" t="s">
        <v>16</v>
      </c>
      <c r="B56" s="313" t="s">
        <v>26</v>
      </c>
      <c r="C56" s="313"/>
      <c r="D56" s="155" t="s">
        <v>200</v>
      </c>
      <c r="E56" s="155" t="s">
        <v>201</v>
      </c>
      <c r="F56" s="155" t="s">
        <v>202</v>
      </c>
      <c r="G56" s="155" t="s">
        <v>203</v>
      </c>
    </row>
    <row r="57" spans="1:10" s="1" customFormat="1" ht="48.75" hidden="1" customHeight="1">
      <c r="A57" s="154" t="s">
        <v>16</v>
      </c>
      <c r="B57" s="313" t="s">
        <v>26</v>
      </c>
      <c r="C57" s="313"/>
      <c r="D57" s="155" t="s">
        <v>200</v>
      </c>
      <c r="E57" s="155" t="s">
        <v>201</v>
      </c>
      <c r="F57" s="155" t="s">
        <v>202</v>
      </c>
      <c r="G57" s="155" t="s">
        <v>203</v>
      </c>
    </row>
    <row r="58" spans="1:10" s="1" customFormat="1" ht="17.25" hidden="1" customHeight="1">
      <c r="A58" s="154">
        <v>1</v>
      </c>
      <c r="B58" s="313">
        <v>2</v>
      </c>
      <c r="C58" s="313"/>
      <c r="D58" s="154">
        <v>3</v>
      </c>
      <c r="E58" s="154">
        <v>4</v>
      </c>
      <c r="F58" s="154">
        <v>5</v>
      </c>
      <c r="G58" s="154">
        <v>6</v>
      </c>
    </row>
    <row r="59" spans="1:10" s="1" customFormat="1" ht="15.75" hidden="1" customHeight="1">
      <c r="A59" s="154">
        <v>1</v>
      </c>
      <c r="B59" s="322" t="s">
        <v>36</v>
      </c>
      <c r="C59" s="322"/>
      <c r="D59" s="154" t="s">
        <v>23</v>
      </c>
      <c r="E59" s="154" t="s">
        <v>23</v>
      </c>
      <c r="F59" s="154" t="s">
        <v>23</v>
      </c>
      <c r="G59" s="156"/>
    </row>
    <row r="60" spans="1:10" s="1" customFormat="1" hidden="1">
      <c r="A60" s="156"/>
      <c r="B60" s="322" t="s">
        <v>15</v>
      </c>
      <c r="C60" s="322"/>
      <c r="D60" s="156"/>
      <c r="E60" s="156"/>
      <c r="F60" s="156"/>
      <c r="G60" s="156"/>
    </row>
    <row r="61" spans="1:10" s="1" customFormat="1" ht="42.75" hidden="1" customHeight="1">
      <c r="A61" s="154" t="s">
        <v>37</v>
      </c>
      <c r="B61" s="322" t="s">
        <v>38</v>
      </c>
      <c r="C61" s="322"/>
      <c r="D61" s="156">
        <v>300</v>
      </c>
      <c r="E61" s="156">
        <v>7</v>
      </c>
      <c r="F61" s="156">
        <v>1</v>
      </c>
      <c r="G61" s="156">
        <v>0</v>
      </c>
    </row>
    <row r="62" spans="1:10" s="1" customFormat="1" ht="33.75" hidden="1" customHeight="1">
      <c r="A62" s="154" t="s">
        <v>39</v>
      </c>
      <c r="B62" s="313" t="s">
        <v>40</v>
      </c>
      <c r="C62" s="313"/>
      <c r="D62" s="156">
        <v>0</v>
      </c>
      <c r="E62" s="156">
        <v>1</v>
      </c>
      <c r="F62" s="156">
        <v>50</v>
      </c>
      <c r="G62" s="156">
        <f>F62*E62*D62</f>
        <v>0</v>
      </c>
    </row>
    <row r="63" spans="1:10" s="1" customFormat="1" ht="33" hidden="1" customHeight="1">
      <c r="A63" s="154" t="s">
        <v>41</v>
      </c>
      <c r="B63" s="313" t="s">
        <v>42</v>
      </c>
      <c r="C63" s="313"/>
      <c r="D63" s="156"/>
      <c r="E63" s="156"/>
      <c r="F63" s="156"/>
      <c r="G63" s="156"/>
    </row>
    <row r="64" spans="1:10" s="1" customFormat="1" hidden="1">
      <c r="A64" s="154"/>
      <c r="B64" s="321" t="s">
        <v>204</v>
      </c>
      <c r="C64" s="321"/>
      <c r="D64" s="68"/>
      <c r="E64" s="68"/>
      <c r="F64" s="68"/>
      <c r="G64" s="68">
        <f>G61+G62</f>
        <v>0</v>
      </c>
    </row>
    <row r="65" spans="1:7" s="1" customFormat="1" ht="0.75" hidden="1" customHeight="1">
      <c r="A65" s="154"/>
      <c r="B65" s="321"/>
      <c r="C65" s="321"/>
      <c r="D65" s="68"/>
      <c r="E65" s="68"/>
      <c r="F65" s="68"/>
      <c r="G65" s="68"/>
    </row>
    <row r="66" spans="1:7" s="1" customFormat="1" ht="42.75" hidden="1" customHeight="1">
      <c r="A66" s="154">
        <v>2</v>
      </c>
      <c r="B66" s="346" t="s">
        <v>43</v>
      </c>
      <c r="C66" s="346"/>
      <c r="D66" s="159" t="s">
        <v>23</v>
      </c>
      <c r="E66" s="159" t="s">
        <v>23</v>
      </c>
      <c r="F66" s="159" t="s">
        <v>23</v>
      </c>
      <c r="G66" s="68"/>
    </row>
    <row r="67" spans="1:7" s="1" customFormat="1" ht="15.75" hidden="1" customHeight="1">
      <c r="A67" s="156"/>
      <c r="B67" s="346" t="s">
        <v>15</v>
      </c>
      <c r="C67" s="346"/>
      <c r="D67" s="68"/>
      <c r="E67" s="68"/>
      <c r="F67" s="68"/>
      <c r="G67" s="68"/>
    </row>
    <row r="68" spans="1:7" s="1" customFormat="1" ht="42" hidden="1" customHeight="1">
      <c r="A68" s="154" t="s">
        <v>44</v>
      </c>
      <c r="B68" s="346" t="s">
        <v>38</v>
      </c>
      <c r="C68" s="346"/>
      <c r="D68" s="68"/>
      <c r="E68" s="68"/>
      <c r="F68" s="68"/>
      <c r="G68" s="68"/>
    </row>
    <row r="69" spans="1:7" s="1" customFormat="1" ht="15.75" hidden="1" customHeight="1">
      <c r="A69" s="154" t="s">
        <v>45</v>
      </c>
      <c r="B69" s="346" t="s">
        <v>40</v>
      </c>
      <c r="C69" s="346"/>
      <c r="D69" s="68"/>
      <c r="E69" s="68"/>
      <c r="F69" s="68"/>
      <c r="G69" s="68"/>
    </row>
    <row r="70" spans="1:7" s="1" customFormat="1" ht="15.75" hidden="1" customHeight="1">
      <c r="A70" s="154" t="s">
        <v>46</v>
      </c>
      <c r="B70" s="346" t="s">
        <v>42</v>
      </c>
      <c r="C70" s="346"/>
      <c r="D70" s="68"/>
      <c r="E70" s="68"/>
      <c r="F70" s="68"/>
      <c r="G70" s="68"/>
    </row>
    <row r="71" spans="1:7" s="1" customFormat="1" ht="15.75" hidden="1" customHeight="1">
      <c r="A71" s="154"/>
      <c r="B71" s="321"/>
      <c r="C71" s="321"/>
      <c r="D71" s="68"/>
      <c r="E71" s="68"/>
      <c r="F71" s="68"/>
      <c r="G71" s="68"/>
    </row>
    <row r="72" spans="1:7" s="1" customFormat="1" ht="15.75" hidden="1" customHeight="1">
      <c r="A72" s="154"/>
      <c r="B72" s="321"/>
      <c r="C72" s="321"/>
      <c r="D72" s="68"/>
      <c r="E72" s="68"/>
      <c r="F72" s="68"/>
      <c r="G72" s="68"/>
    </row>
    <row r="73" spans="1:7" s="1" customFormat="1" ht="17.25" hidden="1" customHeight="1">
      <c r="A73" s="156"/>
      <c r="B73" s="346" t="s">
        <v>22</v>
      </c>
      <c r="C73" s="346"/>
      <c r="D73" s="159" t="s">
        <v>23</v>
      </c>
      <c r="E73" s="159" t="s">
        <v>23</v>
      </c>
      <c r="F73" s="159" t="s">
        <v>23</v>
      </c>
      <c r="G73" s="68">
        <f>G64</f>
        <v>0</v>
      </c>
    </row>
    <row r="74" spans="1:7" ht="34.5" thickBot="1">
      <c r="A74" s="209" t="s">
        <v>7</v>
      </c>
      <c r="B74" s="352">
        <v>111266</v>
      </c>
      <c r="C74" s="353"/>
    </row>
    <row r="75" spans="1:7">
      <c r="A75" s="30"/>
      <c r="B75" s="253"/>
      <c r="C75" s="253"/>
    </row>
    <row r="76" spans="1:7" ht="16.5" thickBot="1">
      <c r="A76" s="254" t="s">
        <v>8</v>
      </c>
      <c r="B76" s="254"/>
      <c r="C76" s="31" t="s">
        <v>237</v>
      </c>
    </row>
    <row r="77" spans="1:7">
      <c r="A77" s="194"/>
    </row>
    <row r="78" spans="1:7">
      <c r="A78" s="354"/>
      <c r="B78" s="354"/>
      <c r="C78" s="354"/>
      <c r="D78" s="354"/>
      <c r="E78" s="354"/>
    </row>
    <row r="79" spans="1:7">
      <c r="A79" s="355" t="s">
        <v>48</v>
      </c>
      <c r="B79" s="346" t="s">
        <v>26</v>
      </c>
      <c r="C79" s="346"/>
      <c r="D79" s="337" t="s">
        <v>472</v>
      </c>
      <c r="E79" s="337" t="s">
        <v>158</v>
      </c>
    </row>
    <row r="80" spans="1:7">
      <c r="A80" s="356"/>
      <c r="B80" s="346"/>
      <c r="C80" s="346"/>
      <c r="D80" s="337"/>
      <c r="E80" s="337"/>
    </row>
    <row r="81" spans="1:10">
      <c r="A81" s="212">
        <v>1</v>
      </c>
      <c r="B81" s="313">
        <v>2</v>
      </c>
      <c r="C81" s="313"/>
      <c r="D81" s="212">
        <v>3</v>
      </c>
      <c r="E81" s="212">
        <v>4</v>
      </c>
    </row>
    <row r="82" spans="1:10" ht="24" customHeight="1">
      <c r="A82" s="215"/>
      <c r="B82" s="311"/>
      <c r="C82" s="311"/>
      <c r="D82" s="214" t="s">
        <v>23</v>
      </c>
      <c r="E82" s="35"/>
    </row>
    <row r="83" spans="1:10" hidden="1">
      <c r="A83" s="56"/>
      <c r="B83" s="322" t="s">
        <v>15</v>
      </c>
      <c r="C83" s="322"/>
      <c r="D83" s="56"/>
      <c r="E83" s="34"/>
    </row>
    <row r="84" spans="1:10">
      <c r="A84" s="214"/>
      <c r="B84" s="350" t="s">
        <v>471</v>
      </c>
      <c r="C84" s="350"/>
      <c r="D84" s="215">
        <v>72</v>
      </c>
      <c r="E84" s="34">
        <v>1081</v>
      </c>
    </row>
    <row r="85" spans="1:10">
      <c r="A85" s="214"/>
      <c r="B85" s="351" t="s">
        <v>204</v>
      </c>
      <c r="C85" s="351"/>
      <c r="D85" s="215"/>
      <c r="E85" s="35">
        <f>E84</f>
        <v>1081</v>
      </c>
    </row>
    <row r="86" spans="1:10">
      <c r="A86" s="214"/>
      <c r="B86" s="350" t="s">
        <v>471</v>
      </c>
      <c r="C86" s="350"/>
      <c r="D86" s="215">
        <v>120</v>
      </c>
      <c r="E86" s="34">
        <v>5400</v>
      </c>
    </row>
    <row r="87" spans="1:10">
      <c r="A87" s="214"/>
      <c r="B87" s="351" t="s">
        <v>223</v>
      </c>
      <c r="C87" s="351"/>
      <c r="D87" s="215"/>
      <c r="E87" s="35">
        <f>E86</f>
        <v>5400</v>
      </c>
    </row>
    <row r="88" spans="1:10" ht="15.75" thickBot="1">
      <c r="A88" s="57"/>
      <c r="B88" s="348" t="s">
        <v>22</v>
      </c>
      <c r="C88" s="349"/>
      <c r="D88" s="58" t="s">
        <v>23</v>
      </c>
      <c r="E88" s="59">
        <f>E87+E85</f>
        <v>6481</v>
      </c>
    </row>
    <row r="89" spans="1:10" ht="21" customHeight="1">
      <c r="A89" s="85"/>
      <c r="B89" s="86"/>
      <c r="C89" s="86"/>
      <c r="D89" s="86"/>
      <c r="E89" s="86"/>
      <c r="F89" s="86"/>
      <c r="G89" s="88"/>
      <c r="H89" s="1"/>
      <c r="I89" s="1"/>
      <c r="J89" s="1"/>
    </row>
    <row r="90" spans="1:10" ht="18.75">
      <c r="A90" s="6" t="s">
        <v>55</v>
      </c>
    </row>
    <row r="91" spans="1:10">
      <c r="A91" s="7"/>
      <c r="B91" s="7"/>
      <c r="C91" s="7"/>
    </row>
    <row r="92" spans="1:10" ht="20.25" customHeight="1">
      <c r="A92" s="8" t="s">
        <v>7</v>
      </c>
      <c r="B92" s="347" t="s">
        <v>205</v>
      </c>
      <c r="C92" s="347"/>
    </row>
    <row r="93" spans="1:10">
      <c r="A93" s="111"/>
      <c r="B93" s="260"/>
      <c r="C93" s="260"/>
    </row>
    <row r="94" spans="1:10" ht="15.75" customHeight="1">
      <c r="A94" s="254" t="s">
        <v>8</v>
      </c>
      <c r="B94" s="254"/>
      <c r="C94" s="110" t="s">
        <v>176</v>
      </c>
    </row>
    <row r="96" spans="1:10" ht="51.75" customHeight="1">
      <c r="A96" s="288" t="s">
        <v>56</v>
      </c>
      <c r="B96" s="288"/>
      <c r="C96" s="288"/>
      <c r="D96" s="288"/>
      <c r="E96" s="288"/>
    </row>
    <row r="97" spans="1:11" s="1" customFormat="1" ht="31.5" customHeight="1">
      <c r="A97" s="329" t="s">
        <v>48</v>
      </c>
      <c r="B97" s="331" t="s">
        <v>57</v>
      </c>
      <c r="C97" s="332"/>
      <c r="D97" s="336" t="s">
        <v>206</v>
      </c>
      <c r="E97" s="337" t="s">
        <v>207</v>
      </c>
      <c r="F97" s="336" t="s">
        <v>208</v>
      </c>
      <c r="G97" s="337" t="s">
        <v>209</v>
      </c>
      <c r="H97" s="341" t="s">
        <v>210</v>
      </c>
      <c r="I97" s="343" t="s">
        <v>211</v>
      </c>
      <c r="J97" s="337" t="s">
        <v>212</v>
      </c>
      <c r="K97" s="345"/>
    </row>
    <row r="98" spans="1:11" s="1" customFormat="1" ht="25.5" customHeight="1">
      <c r="A98" s="330"/>
      <c r="B98" s="333"/>
      <c r="C98" s="334"/>
      <c r="D98" s="336"/>
      <c r="E98" s="337"/>
      <c r="F98" s="336"/>
      <c r="G98" s="337"/>
      <c r="H98" s="342"/>
      <c r="I98" s="344"/>
      <c r="J98" s="337"/>
      <c r="K98" s="345"/>
    </row>
    <row r="99" spans="1:11" s="1" customFormat="1">
      <c r="A99" s="33">
        <v>1</v>
      </c>
      <c r="B99" s="313">
        <v>2</v>
      </c>
      <c r="C99" s="313"/>
      <c r="D99" s="33">
        <v>3</v>
      </c>
      <c r="E99" s="33">
        <v>5</v>
      </c>
      <c r="F99" s="33">
        <v>4</v>
      </c>
      <c r="G99" s="33">
        <v>5</v>
      </c>
      <c r="H99" s="33">
        <v>8</v>
      </c>
      <c r="I99" s="33">
        <v>9</v>
      </c>
      <c r="J99" s="33">
        <v>6</v>
      </c>
      <c r="K99" s="136"/>
    </row>
    <row r="100" spans="1:11" s="1" customFormat="1" ht="23.25" customHeight="1">
      <c r="A100" s="16">
        <v>1</v>
      </c>
      <c r="B100" s="311" t="s">
        <v>60</v>
      </c>
      <c r="C100" s="311"/>
      <c r="D100" s="16" t="s">
        <v>23</v>
      </c>
      <c r="E100" s="131">
        <f>E102+E103+E104</f>
        <v>192903.70055000001</v>
      </c>
      <c r="F100" s="16" t="s">
        <v>23</v>
      </c>
      <c r="G100" s="131">
        <f>G102+G103+G104</f>
        <v>487740</v>
      </c>
      <c r="H100" s="16" t="s">
        <v>23</v>
      </c>
      <c r="I100" s="131"/>
      <c r="J100" s="131">
        <f t="shared" ref="J100:J113" si="10">E100+G100+I100+K100</f>
        <v>680643.70054999995</v>
      </c>
      <c r="K100" s="137"/>
    </row>
    <row r="101" spans="1:11" s="1" customFormat="1" ht="15.75" customHeight="1">
      <c r="A101" s="17"/>
      <c r="B101" s="335" t="s">
        <v>15</v>
      </c>
      <c r="C101" s="335"/>
      <c r="D101" s="34"/>
      <c r="E101" s="34"/>
      <c r="F101" s="34"/>
      <c r="G101" s="34"/>
      <c r="H101" s="34"/>
      <c r="I101" s="34"/>
      <c r="J101" s="131">
        <f t="shared" si="10"/>
        <v>0</v>
      </c>
      <c r="K101" s="138"/>
    </row>
    <row r="102" spans="1:11" s="1" customFormat="1" ht="16.5" customHeight="1">
      <c r="A102" s="16" t="s">
        <v>37</v>
      </c>
      <c r="B102" s="335" t="s">
        <v>61</v>
      </c>
      <c r="C102" s="335"/>
      <c r="D102" s="34">
        <f>L24</f>
        <v>876835.00250000006</v>
      </c>
      <c r="E102" s="35">
        <f>D102*22%</f>
        <v>192903.70055000001</v>
      </c>
      <c r="F102" s="34">
        <f>L33</f>
        <v>2217000</v>
      </c>
      <c r="G102" s="35">
        <f>F102*22%</f>
        <v>487740</v>
      </c>
      <c r="H102" s="34"/>
      <c r="I102" s="35"/>
      <c r="J102" s="131">
        <f t="shared" si="10"/>
        <v>680643.70054999995</v>
      </c>
      <c r="K102" s="36"/>
    </row>
    <row r="103" spans="1:11" s="1" customFormat="1" ht="16.5" customHeight="1">
      <c r="A103" s="16" t="s">
        <v>39</v>
      </c>
      <c r="B103" s="335" t="s">
        <v>62</v>
      </c>
      <c r="C103" s="335"/>
      <c r="D103" s="34"/>
      <c r="E103" s="34"/>
      <c r="F103" s="34"/>
      <c r="G103" s="34"/>
      <c r="H103" s="34"/>
      <c r="I103" s="34"/>
      <c r="J103" s="131">
        <f t="shared" si="10"/>
        <v>0</v>
      </c>
      <c r="K103" s="138"/>
    </row>
    <row r="104" spans="1:11" s="1" customFormat="1" ht="24" customHeight="1">
      <c r="A104" s="16" t="s">
        <v>41</v>
      </c>
      <c r="B104" s="335" t="s">
        <v>63</v>
      </c>
      <c r="C104" s="335"/>
      <c r="D104" s="34"/>
      <c r="E104" s="34"/>
      <c r="F104" s="34"/>
      <c r="G104" s="34"/>
      <c r="H104" s="34"/>
      <c r="I104" s="34"/>
      <c r="J104" s="131">
        <f t="shared" si="10"/>
        <v>0</v>
      </c>
      <c r="K104" s="138"/>
    </row>
    <row r="105" spans="1:11" s="1" customFormat="1" ht="24" customHeight="1">
      <c r="A105" s="16">
        <v>2</v>
      </c>
      <c r="B105" s="311" t="s">
        <v>64</v>
      </c>
      <c r="C105" s="311"/>
      <c r="D105" s="16" t="s">
        <v>23</v>
      </c>
      <c r="E105" s="35">
        <f>SUM(E107:E112)</f>
        <v>64723.905077499992</v>
      </c>
      <c r="F105" s="16" t="s">
        <v>23</v>
      </c>
      <c r="G105" s="35">
        <f>SUM(G107:G112)</f>
        <v>304357.64</v>
      </c>
      <c r="H105" s="16" t="s">
        <v>23</v>
      </c>
      <c r="I105" s="35"/>
      <c r="J105" s="131">
        <f t="shared" si="10"/>
        <v>369081.54507749999</v>
      </c>
      <c r="K105" s="36"/>
    </row>
    <row r="106" spans="1:11" s="1" customFormat="1" ht="15.75" customHeight="1">
      <c r="A106" s="17"/>
      <c r="B106" s="335" t="s">
        <v>15</v>
      </c>
      <c r="C106" s="335"/>
      <c r="D106" s="17"/>
      <c r="E106" s="17"/>
      <c r="F106" s="17"/>
      <c r="G106" s="17"/>
      <c r="H106" s="17"/>
      <c r="I106" s="17"/>
      <c r="J106" s="131">
        <f t="shared" si="10"/>
        <v>0</v>
      </c>
      <c r="K106" s="85"/>
    </row>
    <row r="107" spans="1:11" s="1" customFormat="1" ht="27" customHeight="1">
      <c r="A107" s="16" t="s">
        <v>44</v>
      </c>
      <c r="B107" s="335" t="s">
        <v>65</v>
      </c>
      <c r="C107" s="335"/>
      <c r="D107" s="34">
        <f t="shared" ref="D107:H107" si="11">D102</f>
        <v>876835.00250000006</v>
      </c>
      <c r="E107" s="35">
        <f>D107*2.9%</f>
        <v>25428.215072499999</v>
      </c>
      <c r="F107" s="34">
        <f t="shared" si="11"/>
        <v>2217000</v>
      </c>
      <c r="G107" s="35">
        <f>F107*2.9%</f>
        <v>64292.999999999993</v>
      </c>
      <c r="H107" s="34">
        <f t="shared" si="11"/>
        <v>0</v>
      </c>
      <c r="I107" s="35"/>
      <c r="J107" s="131">
        <f t="shared" si="10"/>
        <v>89721.215072499996</v>
      </c>
      <c r="K107" s="36"/>
    </row>
    <row r="108" spans="1:11" s="1" customFormat="1" ht="25.5" customHeight="1">
      <c r="A108" s="16" t="s">
        <v>45</v>
      </c>
      <c r="B108" s="335" t="s">
        <v>66</v>
      </c>
      <c r="C108" s="335"/>
      <c r="D108" s="34"/>
      <c r="E108" s="34"/>
      <c r="F108" s="34"/>
      <c r="G108" s="34"/>
      <c r="H108" s="34"/>
      <c r="I108" s="34"/>
      <c r="J108" s="131">
        <f t="shared" si="10"/>
        <v>0</v>
      </c>
      <c r="K108" s="138"/>
    </row>
    <row r="109" spans="1:11" s="1" customFormat="1" ht="23.25" customHeight="1">
      <c r="A109" s="16" t="s">
        <v>46</v>
      </c>
      <c r="B109" s="335" t="s">
        <v>67</v>
      </c>
      <c r="C109" s="335"/>
      <c r="D109" s="34">
        <f t="shared" ref="D109:H109" si="12">D102</f>
        <v>876835.00250000006</v>
      </c>
      <c r="E109" s="35">
        <f>D109*0.2%</f>
        <v>1753.6700050000002</v>
      </c>
      <c r="F109" s="34">
        <f t="shared" si="12"/>
        <v>2217000</v>
      </c>
      <c r="G109" s="35">
        <f>F109*0.2%</f>
        <v>4434</v>
      </c>
      <c r="H109" s="34">
        <f t="shared" si="12"/>
        <v>0</v>
      </c>
      <c r="I109" s="35"/>
      <c r="J109" s="131">
        <f t="shared" si="10"/>
        <v>6187.6700049999999</v>
      </c>
      <c r="K109" s="36"/>
    </row>
    <row r="110" spans="1:11" s="1" customFormat="1" ht="27" customHeight="1">
      <c r="A110" s="16" t="s">
        <v>68</v>
      </c>
      <c r="B110" s="335" t="s">
        <v>69</v>
      </c>
      <c r="C110" s="335"/>
      <c r="D110" s="34"/>
      <c r="E110" s="34"/>
      <c r="F110" s="34"/>
      <c r="G110" s="34">
        <f>(D110*10+F110)*2.9%</f>
        <v>0</v>
      </c>
      <c r="H110" s="34"/>
      <c r="I110" s="34">
        <f>(F110*10+H110)*2.9%</f>
        <v>0</v>
      </c>
      <c r="J110" s="131">
        <f t="shared" si="10"/>
        <v>0</v>
      </c>
      <c r="K110" s="138"/>
    </row>
    <row r="111" spans="1:11" s="1" customFormat="1" ht="26.25" customHeight="1">
      <c r="A111" s="16" t="s">
        <v>70</v>
      </c>
      <c r="B111" s="335" t="s">
        <v>69</v>
      </c>
      <c r="C111" s="335"/>
      <c r="D111" s="34"/>
      <c r="E111" s="34"/>
      <c r="F111" s="34"/>
      <c r="G111" s="34"/>
      <c r="H111" s="34"/>
      <c r="I111" s="34"/>
      <c r="J111" s="131">
        <f t="shared" si="10"/>
        <v>0</v>
      </c>
      <c r="K111" s="138"/>
    </row>
    <row r="112" spans="1:11" s="1" customFormat="1" ht="23.25" customHeight="1">
      <c r="A112" s="16">
        <v>3</v>
      </c>
      <c r="B112" s="311" t="s">
        <v>71</v>
      </c>
      <c r="C112" s="311"/>
      <c r="D112" s="34">
        <f>D102</f>
        <v>876835.00250000006</v>
      </c>
      <c r="E112" s="35">
        <v>37542.019999999997</v>
      </c>
      <c r="F112" s="34">
        <f>F109</f>
        <v>2217000</v>
      </c>
      <c r="G112" s="35">
        <v>235630.64</v>
      </c>
      <c r="H112" s="34">
        <f>H102</f>
        <v>0</v>
      </c>
      <c r="I112" s="35"/>
      <c r="J112" s="131">
        <f t="shared" si="10"/>
        <v>273172.66000000003</v>
      </c>
      <c r="K112" s="36"/>
    </row>
    <row r="113" spans="1:11" s="124" customFormat="1" ht="17.25" customHeight="1">
      <c r="A113" s="132"/>
      <c r="B113" s="327" t="s">
        <v>22</v>
      </c>
      <c r="C113" s="327"/>
      <c r="D113" s="133" t="s">
        <v>23</v>
      </c>
      <c r="E113" s="35">
        <v>266435</v>
      </c>
      <c r="F113" s="133" t="s">
        <v>23</v>
      </c>
      <c r="G113" s="134">
        <f>G100+G105</f>
        <v>792097.64</v>
      </c>
      <c r="H113" s="133" t="s">
        <v>23</v>
      </c>
      <c r="I113" s="35"/>
      <c r="J113" s="131">
        <f t="shared" si="10"/>
        <v>1058532.6400000001</v>
      </c>
      <c r="K113" s="36"/>
    </row>
    <row r="114" spans="1:11" ht="12.75" customHeight="1">
      <c r="D114" s="1"/>
      <c r="E114" s="1"/>
    </row>
    <row r="115" spans="1:11">
      <c r="B115" t="s">
        <v>213</v>
      </c>
      <c r="D115" s="1"/>
      <c r="E115" s="1"/>
    </row>
    <row r="116" spans="1:11">
      <c r="B116" t="s">
        <v>214</v>
      </c>
    </row>
    <row r="118" spans="1:11">
      <c r="E118" s="135"/>
    </row>
  </sheetData>
  <mergeCells count="105">
    <mergeCell ref="B88:C88"/>
    <mergeCell ref="B86:C86"/>
    <mergeCell ref="B87:C87"/>
    <mergeCell ref="B81:C81"/>
    <mergeCell ref="B82:C82"/>
    <mergeCell ref="B83:C83"/>
    <mergeCell ref="B84:C84"/>
    <mergeCell ref="B85:C85"/>
    <mergeCell ref="B74:C74"/>
    <mergeCell ref="B75:C75"/>
    <mergeCell ref="A76:B76"/>
    <mergeCell ref="A78:E78"/>
    <mergeCell ref="A79:A80"/>
    <mergeCell ref="B79:C80"/>
    <mergeCell ref="D79:D80"/>
    <mergeCell ref="E79:E80"/>
    <mergeCell ref="F97:F98"/>
    <mergeCell ref="G15:G16"/>
    <mergeCell ref="G97:G98"/>
    <mergeCell ref="H13:H16"/>
    <mergeCell ref="H97:H98"/>
    <mergeCell ref="C18:L18"/>
    <mergeCell ref="I97:I98"/>
    <mergeCell ref="J13:J16"/>
    <mergeCell ref="J97:J98"/>
    <mergeCell ref="K13:K16"/>
    <mergeCell ref="K97:K98"/>
    <mergeCell ref="B71:C71"/>
    <mergeCell ref="B72:C72"/>
    <mergeCell ref="B73:C73"/>
    <mergeCell ref="B92:C92"/>
    <mergeCell ref="B93:C93"/>
    <mergeCell ref="B66:C66"/>
    <mergeCell ref="B67:C67"/>
    <mergeCell ref="B68:C68"/>
    <mergeCell ref="B69:C69"/>
    <mergeCell ref="B70:C70"/>
    <mergeCell ref="B61:C61"/>
    <mergeCell ref="B62:C62"/>
    <mergeCell ref="B63:C63"/>
    <mergeCell ref="B112:C112"/>
    <mergeCell ref="B113:C113"/>
    <mergeCell ref="A13:A16"/>
    <mergeCell ref="A97:A98"/>
    <mergeCell ref="B13:B16"/>
    <mergeCell ref="C13:C16"/>
    <mergeCell ref="B97:C98"/>
    <mergeCell ref="B107:C107"/>
    <mergeCell ref="B108:C108"/>
    <mergeCell ref="B109:C109"/>
    <mergeCell ref="B110:C110"/>
    <mergeCell ref="B111:C111"/>
    <mergeCell ref="B102:C102"/>
    <mergeCell ref="B103:C103"/>
    <mergeCell ref="B104:C104"/>
    <mergeCell ref="B105:C105"/>
    <mergeCell ref="B106:C106"/>
    <mergeCell ref="A94:B94"/>
    <mergeCell ref="A96:E96"/>
    <mergeCell ref="B99:C99"/>
    <mergeCell ref="B100:C100"/>
    <mergeCell ref="B101:C101"/>
    <mergeCell ref="D97:D98"/>
    <mergeCell ref="E97:E98"/>
    <mergeCell ref="B64:C64"/>
    <mergeCell ref="B65:C65"/>
    <mergeCell ref="B56:C56"/>
    <mergeCell ref="B57:C57"/>
    <mergeCell ref="B58:C58"/>
    <mergeCell ref="B59:C59"/>
    <mergeCell ref="B60:C60"/>
    <mergeCell ref="A45:B45"/>
    <mergeCell ref="G48:J48"/>
    <mergeCell ref="B51:C51"/>
    <mergeCell ref="B52:C52"/>
    <mergeCell ref="A53:B53"/>
    <mergeCell ref="A33:B33"/>
    <mergeCell ref="C34:L34"/>
    <mergeCell ref="A38:B38"/>
    <mergeCell ref="C39:L39"/>
    <mergeCell ref="A43:B43"/>
    <mergeCell ref="A24:B24"/>
    <mergeCell ref="C25:L25"/>
    <mergeCell ref="A27:B27"/>
    <mergeCell ref="C28:L28"/>
    <mergeCell ref="A11:B11"/>
    <mergeCell ref="G11:L11"/>
    <mergeCell ref="G12:L12"/>
    <mergeCell ref="D13:G13"/>
    <mergeCell ref="E14:G14"/>
    <mergeCell ref="D14:D16"/>
    <mergeCell ref="E15:E16"/>
    <mergeCell ref="F15:F16"/>
    <mergeCell ref="I13:I16"/>
    <mergeCell ref="L13:L16"/>
    <mergeCell ref="G6:J6"/>
    <mergeCell ref="G8:J8"/>
    <mergeCell ref="B9:C9"/>
    <mergeCell ref="G9:L9"/>
    <mergeCell ref="B10:C10"/>
    <mergeCell ref="G1:L1"/>
    <mergeCell ref="A2:J2"/>
    <mergeCell ref="G3:J3"/>
    <mergeCell ref="G4:J4"/>
    <mergeCell ref="G5:J5"/>
  </mergeCells>
  <pageMargins left="0.69930555555555596" right="0.69930555555555596" top="0.75" bottom="0.75" header="0.3" footer="0.3"/>
  <pageSetup paperSize="9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01"/>
  <sheetViews>
    <sheetView topLeftCell="A46" workbookViewId="0">
      <selection activeCell="A121" sqref="A121"/>
    </sheetView>
  </sheetViews>
  <sheetFormatPr defaultColWidth="9" defaultRowHeight="15"/>
  <cols>
    <col min="2" max="2" width="38" customWidth="1"/>
    <col min="3" max="3" width="16.28515625" customWidth="1"/>
    <col min="4" max="4" width="16.140625" customWidth="1"/>
    <col min="5" max="5" width="15.85546875" customWidth="1"/>
    <col min="6" max="6" width="15.140625" customWidth="1"/>
    <col min="7" max="7" width="15" customWidth="1"/>
    <col min="8" max="8" width="13.85546875" customWidth="1"/>
    <col min="9" max="9" width="12" customWidth="1"/>
    <col min="10" max="10" width="13.7109375" customWidth="1"/>
    <col min="11" max="11" width="12.140625" customWidth="1"/>
    <col min="12" max="12" width="12.7109375" customWidth="1"/>
  </cols>
  <sheetData>
    <row r="1" spans="1:12" ht="45.75" customHeight="1">
      <c r="A1" s="4"/>
      <c r="G1" s="309" t="s">
        <v>4</v>
      </c>
      <c r="H1" s="309"/>
      <c r="I1" s="309"/>
      <c r="J1" s="309"/>
      <c r="K1" s="309"/>
      <c r="L1" s="309"/>
    </row>
    <row r="2" spans="1:12" ht="24" customHeight="1">
      <c r="A2" s="310" t="s">
        <v>174</v>
      </c>
      <c r="B2" s="310"/>
      <c r="C2" s="310"/>
      <c r="D2" s="310"/>
      <c r="E2" s="310"/>
      <c r="F2" s="310"/>
      <c r="G2" s="310"/>
      <c r="H2" s="310"/>
      <c r="I2" s="310"/>
      <c r="J2" s="310"/>
    </row>
    <row r="3" spans="1:12" hidden="1">
      <c r="A3" s="4"/>
      <c r="G3" s="249"/>
      <c r="H3" s="249"/>
      <c r="I3" s="249"/>
      <c r="J3" s="249"/>
    </row>
    <row r="4" spans="1:12" hidden="1">
      <c r="A4" s="4"/>
      <c r="G4" s="249"/>
      <c r="H4" s="249"/>
      <c r="I4" s="249"/>
      <c r="J4" s="249"/>
    </row>
    <row r="5" spans="1:12" hidden="1">
      <c r="A5" s="4"/>
      <c r="G5" s="249"/>
      <c r="H5" s="249"/>
      <c r="I5" s="249"/>
      <c r="J5" s="249"/>
    </row>
    <row r="6" spans="1:12" ht="72" hidden="1" customHeight="1">
      <c r="A6" s="4"/>
      <c r="G6" s="255"/>
      <c r="H6" s="255"/>
      <c r="I6" s="255"/>
      <c r="J6" s="255"/>
    </row>
    <row r="7" spans="1:12" ht="18.75">
      <c r="A7" s="6" t="s">
        <v>6</v>
      </c>
    </row>
    <row r="8" spans="1:12">
      <c r="A8" s="7"/>
      <c r="B8" s="7"/>
      <c r="C8" s="7"/>
      <c r="G8" s="248"/>
      <c r="H8" s="248"/>
      <c r="I8" s="248"/>
      <c r="J8" s="248"/>
    </row>
    <row r="9" spans="1:12" ht="20.25" customHeight="1">
      <c r="A9" s="99" t="s">
        <v>7</v>
      </c>
      <c r="B9" s="308" t="s">
        <v>175</v>
      </c>
      <c r="C9" s="308"/>
      <c r="G9" s="249"/>
      <c r="H9" s="249"/>
      <c r="I9" s="249"/>
      <c r="J9" s="249"/>
      <c r="K9" s="249"/>
      <c r="L9" s="249"/>
    </row>
    <row r="10" spans="1:12" ht="12" customHeight="1">
      <c r="A10" s="30"/>
      <c r="B10" s="253"/>
      <c r="C10" s="253"/>
      <c r="G10" s="79"/>
      <c r="H10" s="79"/>
      <c r="I10" s="79"/>
      <c r="J10" s="79"/>
      <c r="K10" s="79"/>
      <c r="L10" s="79"/>
    </row>
    <row r="11" spans="1:12" ht="17.25" customHeight="1">
      <c r="A11" s="254" t="s">
        <v>8</v>
      </c>
      <c r="B11" s="254"/>
      <c r="C11" s="31" t="s">
        <v>215</v>
      </c>
      <c r="G11" s="249"/>
      <c r="H11" s="249"/>
      <c r="I11" s="249"/>
      <c r="J11" s="249"/>
      <c r="K11" s="249"/>
      <c r="L11" s="249"/>
    </row>
    <row r="12" spans="1:12" ht="17.25" customHeight="1">
      <c r="A12" s="6" t="s">
        <v>177</v>
      </c>
      <c r="B12" s="7"/>
      <c r="C12" s="7"/>
      <c r="D12" s="2" t="s">
        <v>216</v>
      </c>
      <c r="G12" s="248"/>
      <c r="H12" s="248"/>
      <c r="I12" s="248"/>
      <c r="J12" s="248"/>
      <c r="K12" s="248"/>
      <c r="L12" s="248"/>
    </row>
    <row r="13" spans="1:12" ht="20.25" customHeight="1">
      <c r="A13" s="372" t="s">
        <v>16</v>
      </c>
      <c r="B13" s="361" t="s">
        <v>17</v>
      </c>
      <c r="C13" s="362" t="s">
        <v>18</v>
      </c>
      <c r="D13" s="359" t="s">
        <v>10</v>
      </c>
      <c r="E13" s="359"/>
      <c r="F13" s="359"/>
      <c r="G13" s="359"/>
      <c r="H13" s="320" t="s">
        <v>178</v>
      </c>
      <c r="I13" s="363" t="s">
        <v>11</v>
      </c>
      <c r="J13" s="362" t="s">
        <v>179</v>
      </c>
      <c r="K13" s="320" t="s">
        <v>180</v>
      </c>
      <c r="L13" s="363" t="s">
        <v>181</v>
      </c>
    </row>
    <row r="14" spans="1:12">
      <c r="A14" s="372"/>
      <c r="B14" s="361"/>
      <c r="C14" s="362"/>
      <c r="D14" s="361" t="s">
        <v>14</v>
      </c>
      <c r="E14" s="360" t="s">
        <v>15</v>
      </c>
      <c r="F14" s="360"/>
      <c r="G14" s="360"/>
      <c r="H14" s="320"/>
      <c r="I14" s="363"/>
      <c r="J14" s="362"/>
      <c r="K14" s="320"/>
      <c r="L14" s="363"/>
    </row>
    <row r="15" spans="1:12" ht="24" customHeight="1">
      <c r="A15" s="372"/>
      <c r="B15" s="361"/>
      <c r="C15" s="362"/>
      <c r="D15" s="361"/>
      <c r="E15" s="362" t="s">
        <v>19</v>
      </c>
      <c r="F15" s="362" t="s">
        <v>20</v>
      </c>
      <c r="G15" s="362" t="s">
        <v>21</v>
      </c>
      <c r="H15" s="320"/>
      <c r="I15" s="363"/>
      <c r="J15" s="362"/>
      <c r="K15" s="320"/>
      <c r="L15" s="363"/>
    </row>
    <row r="16" spans="1:12" ht="21" customHeight="1">
      <c r="A16" s="372"/>
      <c r="B16" s="361"/>
      <c r="C16" s="362"/>
      <c r="D16" s="361"/>
      <c r="E16" s="362"/>
      <c r="F16" s="362"/>
      <c r="G16" s="362"/>
      <c r="H16" s="320"/>
      <c r="I16" s="363"/>
      <c r="J16" s="362"/>
      <c r="K16" s="320"/>
      <c r="L16" s="363"/>
    </row>
    <row r="17" spans="1:12">
      <c r="A17" s="101">
        <v>1</v>
      </c>
      <c r="B17" s="102">
        <v>2</v>
      </c>
      <c r="C17" s="102">
        <v>3</v>
      </c>
      <c r="D17" s="102">
        <v>4</v>
      </c>
      <c r="E17" s="102">
        <v>5</v>
      </c>
      <c r="F17" s="102">
        <v>6</v>
      </c>
      <c r="G17" s="102">
        <v>7</v>
      </c>
      <c r="H17" s="102">
        <v>8</v>
      </c>
      <c r="I17" s="102">
        <v>9</v>
      </c>
      <c r="J17" s="102">
        <v>9</v>
      </c>
      <c r="K17" s="102">
        <v>10</v>
      </c>
      <c r="L17" s="102">
        <v>11</v>
      </c>
    </row>
    <row r="18" spans="1:12" ht="14.25" customHeight="1">
      <c r="A18" s="24"/>
      <c r="B18" s="103" t="s">
        <v>182</v>
      </c>
      <c r="C18" s="358"/>
      <c r="D18" s="358"/>
      <c r="E18" s="358"/>
      <c r="F18" s="358"/>
      <c r="G18" s="358"/>
      <c r="H18" s="358"/>
      <c r="I18" s="358"/>
      <c r="J18" s="358"/>
      <c r="K18" s="358"/>
      <c r="L18" s="358"/>
    </row>
    <row r="19" spans="1:12" hidden="1">
      <c r="A19" s="24"/>
      <c r="B19" s="104" t="s">
        <v>183</v>
      </c>
      <c r="C19" s="61">
        <v>1</v>
      </c>
      <c r="D19" s="105">
        <f t="shared" ref="D19:D21" si="0">SUM(E19:G19)</f>
        <v>0</v>
      </c>
      <c r="E19" s="105"/>
      <c r="F19" s="105"/>
      <c r="G19" s="105">
        <f t="shared" ref="G19:G20" si="1">(E19+F19+I19)*15/85</f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f>(D19+I19+H19+J19)*11.5+K19</f>
        <v>0</v>
      </c>
    </row>
    <row r="20" spans="1:12" hidden="1">
      <c r="A20" s="24"/>
      <c r="B20" s="26"/>
      <c r="C20" s="61"/>
      <c r="D20" s="105">
        <f t="shared" si="0"/>
        <v>0</v>
      </c>
      <c r="E20" s="105"/>
      <c r="F20" s="105"/>
      <c r="G20" s="105">
        <f t="shared" si="1"/>
        <v>0</v>
      </c>
      <c r="H20" s="105"/>
      <c r="I20" s="105"/>
      <c r="J20" s="105"/>
      <c r="K20" s="105"/>
      <c r="L20" s="105">
        <f t="shared" ref="L20" si="2">(D20+I20+H20+J20)*11.5+K20</f>
        <v>0</v>
      </c>
    </row>
    <row r="21" spans="1:12" ht="14.25" customHeight="1">
      <c r="A21" s="24"/>
      <c r="B21" s="104" t="s">
        <v>183</v>
      </c>
      <c r="C21" s="61">
        <v>0.5</v>
      </c>
      <c r="D21" s="105">
        <f t="shared" si="0"/>
        <v>3204.5</v>
      </c>
      <c r="E21" s="105">
        <v>3204.5</v>
      </c>
      <c r="F21" s="105"/>
      <c r="G21" s="105"/>
      <c r="H21" s="105"/>
      <c r="I21" s="105"/>
      <c r="J21" s="105">
        <v>0</v>
      </c>
      <c r="K21" s="105">
        <v>0</v>
      </c>
      <c r="L21" s="105">
        <f t="shared" ref="L21:L23" si="3">(D21+I21+H21+J21)*1+K21</f>
        <v>3204.5</v>
      </c>
    </row>
    <row r="22" spans="1:12" ht="14.25" customHeight="1">
      <c r="A22" s="24"/>
      <c r="B22" s="104" t="s">
        <v>184</v>
      </c>
      <c r="C22" s="61">
        <v>3</v>
      </c>
      <c r="D22" s="105">
        <f t="shared" ref="D22:D23" si="4">SUM(E22:G22)</f>
        <v>18120</v>
      </c>
      <c r="E22" s="105">
        <v>18120</v>
      </c>
      <c r="F22" s="105"/>
      <c r="G22" s="105"/>
      <c r="H22" s="105"/>
      <c r="I22" s="105"/>
      <c r="J22" s="105">
        <v>0</v>
      </c>
      <c r="K22" s="105">
        <v>0</v>
      </c>
      <c r="L22" s="105">
        <f t="shared" si="3"/>
        <v>18120</v>
      </c>
    </row>
    <row r="23" spans="1:12">
      <c r="A23" s="24"/>
      <c r="B23" s="26" t="s">
        <v>185</v>
      </c>
      <c r="C23" s="61">
        <v>3.25</v>
      </c>
      <c r="D23" s="105">
        <f t="shared" si="4"/>
        <v>14176.44</v>
      </c>
      <c r="E23" s="105">
        <v>14176.44</v>
      </c>
      <c r="F23" s="105"/>
      <c r="G23" s="105"/>
      <c r="H23" s="105"/>
      <c r="I23" s="105"/>
      <c r="J23" s="105">
        <v>0</v>
      </c>
      <c r="K23" s="105">
        <v>0</v>
      </c>
      <c r="L23" s="105">
        <f t="shared" si="3"/>
        <v>14176.44</v>
      </c>
    </row>
    <row r="24" spans="1:12" s="2" customFormat="1" ht="20.25" customHeight="1">
      <c r="A24" s="357" t="s">
        <v>186</v>
      </c>
      <c r="B24" s="357"/>
      <c r="C24" s="29" t="s">
        <v>23</v>
      </c>
      <c r="D24" s="106">
        <f>SUM(D19:D23)</f>
        <v>35500.94</v>
      </c>
      <c r="E24" s="107" t="s">
        <v>23</v>
      </c>
      <c r="F24" s="107" t="s">
        <v>23</v>
      </c>
      <c r="G24" s="107" t="s">
        <v>23</v>
      </c>
      <c r="H24" s="107" t="s">
        <v>23</v>
      </c>
      <c r="I24" s="107" t="s">
        <v>23</v>
      </c>
      <c r="J24" s="107" t="s">
        <v>23</v>
      </c>
      <c r="K24" s="107" t="s">
        <v>23</v>
      </c>
      <c r="L24" s="106">
        <f>SUM(L19:L23)</f>
        <v>35500.94</v>
      </c>
    </row>
    <row r="25" spans="1:12" ht="0.75" hidden="1" customHeight="1">
      <c r="A25" s="24"/>
      <c r="B25" s="103" t="s">
        <v>187</v>
      </c>
      <c r="C25" s="358"/>
      <c r="D25" s="358"/>
      <c r="E25" s="358"/>
      <c r="F25" s="358"/>
      <c r="G25" s="358"/>
      <c r="H25" s="358"/>
      <c r="I25" s="358"/>
      <c r="J25" s="358"/>
      <c r="K25" s="358"/>
      <c r="L25" s="358"/>
    </row>
    <row r="26" spans="1:12" s="2" customFormat="1" hidden="1">
      <c r="A26" s="29"/>
      <c r="B26" s="104" t="s">
        <v>188</v>
      </c>
      <c r="C26" s="108">
        <v>1.4</v>
      </c>
      <c r="D26" s="105">
        <f t="shared" ref="D26:D32" si="5">SUM(E26:G26)</f>
        <v>0</v>
      </c>
      <c r="E26" s="109"/>
      <c r="F26" s="109"/>
      <c r="G26" s="105">
        <f>(E26+F26+I26)*15/85</f>
        <v>0</v>
      </c>
      <c r="H26" s="109"/>
      <c r="I26" s="109"/>
      <c r="J26" s="109"/>
      <c r="K26" s="107"/>
      <c r="L26" s="105">
        <f>(D26+I26+H26+J26)*11.5+K26</f>
        <v>0</v>
      </c>
    </row>
    <row r="27" spans="1:12" s="2" customFormat="1" hidden="1">
      <c r="A27" s="357" t="s">
        <v>189</v>
      </c>
      <c r="B27" s="357"/>
      <c r="C27" s="29" t="s">
        <v>23</v>
      </c>
      <c r="D27" s="106">
        <f>D26</f>
        <v>0</v>
      </c>
      <c r="E27" s="107" t="s">
        <v>23</v>
      </c>
      <c r="F27" s="107" t="s">
        <v>23</v>
      </c>
      <c r="G27" s="107" t="s">
        <v>23</v>
      </c>
      <c r="H27" s="107" t="s">
        <v>23</v>
      </c>
      <c r="I27" s="107" t="s">
        <v>23</v>
      </c>
      <c r="J27" s="107" t="s">
        <v>23</v>
      </c>
      <c r="K27" s="107" t="s">
        <v>23</v>
      </c>
      <c r="L27" s="106">
        <f>L26</f>
        <v>0</v>
      </c>
    </row>
    <row r="28" spans="1:12" hidden="1">
      <c r="A28" s="24"/>
      <c r="B28" s="103" t="s">
        <v>190</v>
      </c>
      <c r="C28" s="358"/>
      <c r="D28" s="358"/>
      <c r="E28" s="358"/>
      <c r="F28" s="358"/>
      <c r="G28" s="358"/>
      <c r="H28" s="358"/>
      <c r="I28" s="358"/>
      <c r="J28" s="358"/>
      <c r="K28" s="358"/>
      <c r="L28" s="358"/>
    </row>
    <row r="29" spans="1:12" hidden="1">
      <c r="A29" s="24"/>
      <c r="B29" s="104" t="s">
        <v>191</v>
      </c>
      <c r="C29" s="61">
        <v>1</v>
      </c>
      <c r="D29" s="105">
        <f t="shared" si="5"/>
        <v>0</v>
      </c>
      <c r="E29" s="105"/>
      <c r="F29" s="105"/>
      <c r="G29" s="105">
        <f>(E29+F29+I29)*20/80</f>
        <v>0</v>
      </c>
      <c r="H29" s="105">
        <v>0</v>
      </c>
      <c r="I29" s="105"/>
      <c r="J29" s="105"/>
      <c r="K29" s="105"/>
      <c r="L29" s="105">
        <f>(D29+I29+H29+J29)*10.5+K29</f>
        <v>0</v>
      </c>
    </row>
    <row r="30" spans="1:12" ht="14.25" hidden="1" customHeight="1">
      <c r="A30" s="24"/>
      <c r="B30" t="s">
        <v>192</v>
      </c>
      <c r="C30" s="61">
        <v>3</v>
      </c>
      <c r="D30" s="105">
        <f t="shared" si="5"/>
        <v>0</v>
      </c>
      <c r="E30" s="105"/>
      <c r="F30" s="105"/>
      <c r="G30" s="105">
        <f t="shared" ref="G30:G32" si="6">(E30+F30+I30)*20/80</f>
        <v>0</v>
      </c>
      <c r="H30" s="105">
        <v>0</v>
      </c>
      <c r="I30" s="105"/>
      <c r="J30" s="105">
        <v>0</v>
      </c>
      <c r="K30" s="105"/>
      <c r="L30" s="105">
        <f t="shared" ref="L30:L32" si="7">(D30+I30+H30+J30)*10.5+K30</f>
        <v>0</v>
      </c>
    </row>
    <row r="31" spans="1:12" hidden="1">
      <c r="A31" s="24"/>
      <c r="B31" s="26" t="s">
        <v>193</v>
      </c>
      <c r="C31" s="61">
        <v>0.5</v>
      </c>
      <c r="D31" s="105">
        <f t="shared" si="5"/>
        <v>0</v>
      </c>
      <c r="E31" s="105"/>
      <c r="F31" s="105"/>
      <c r="G31" s="105">
        <f t="shared" si="6"/>
        <v>0</v>
      </c>
      <c r="H31" s="105">
        <v>0</v>
      </c>
      <c r="I31" s="105"/>
      <c r="J31" s="105">
        <v>0</v>
      </c>
      <c r="K31" s="105"/>
      <c r="L31" s="105">
        <f t="shared" si="7"/>
        <v>0</v>
      </c>
    </row>
    <row r="32" spans="1:12" hidden="1">
      <c r="A32" s="24"/>
      <c r="B32" s="104" t="s">
        <v>183</v>
      </c>
      <c r="C32" s="61">
        <v>2</v>
      </c>
      <c r="D32" s="105">
        <f t="shared" si="5"/>
        <v>0</v>
      </c>
      <c r="E32" s="105"/>
      <c r="F32" s="105"/>
      <c r="G32" s="105">
        <f t="shared" si="6"/>
        <v>0</v>
      </c>
      <c r="H32" s="105">
        <v>0</v>
      </c>
      <c r="I32" s="105"/>
      <c r="J32" s="105">
        <v>0</v>
      </c>
      <c r="K32" s="105"/>
      <c r="L32" s="105">
        <f t="shared" si="7"/>
        <v>0</v>
      </c>
    </row>
    <row r="33" spans="1:12" s="2" customFormat="1" ht="14.25" hidden="1" customHeight="1">
      <c r="A33" s="357" t="s">
        <v>194</v>
      </c>
      <c r="B33" s="357"/>
      <c r="C33" s="29" t="s">
        <v>23</v>
      </c>
      <c r="D33" s="106">
        <f>SUM(D29:D32)</f>
        <v>0</v>
      </c>
      <c r="E33" s="107" t="s">
        <v>23</v>
      </c>
      <c r="F33" s="107" t="s">
        <v>23</v>
      </c>
      <c r="G33" s="107" t="s">
        <v>23</v>
      </c>
      <c r="H33" s="107" t="s">
        <v>23</v>
      </c>
      <c r="I33" s="107"/>
      <c r="J33" s="107" t="s">
        <v>23</v>
      </c>
      <c r="K33" s="107" t="s">
        <v>23</v>
      </c>
      <c r="L33" s="106">
        <f>SUM(L29:L32)</f>
        <v>0</v>
      </c>
    </row>
    <row r="34" spans="1:12" hidden="1">
      <c r="A34" s="24"/>
      <c r="B34" s="103" t="s">
        <v>195</v>
      </c>
      <c r="C34" s="358"/>
      <c r="D34" s="358"/>
      <c r="E34" s="358"/>
      <c r="F34" s="358"/>
      <c r="G34" s="358"/>
      <c r="H34" s="358"/>
      <c r="I34" s="358"/>
      <c r="J34" s="358"/>
      <c r="K34" s="358"/>
      <c r="L34" s="358"/>
    </row>
    <row r="35" spans="1:12" hidden="1">
      <c r="A35" s="24"/>
      <c r="B35" s="104" t="s">
        <v>191</v>
      </c>
      <c r="C35" s="61">
        <v>1</v>
      </c>
      <c r="D35" s="105">
        <f t="shared" ref="D35:D37" si="8">SUM(E35:G35)</f>
        <v>0</v>
      </c>
      <c r="E35" s="105"/>
      <c r="F35" s="105"/>
      <c r="G35" s="105">
        <f>(E35+F35+I35)*20/80</f>
        <v>0</v>
      </c>
      <c r="H35" s="105">
        <v>0</v>
      </c>
      <c r="I35" s="105"/>
      <c r="J35" s="105">
        <v>0</v>
      </c>
      <c r="K35" s="105">
        <v>0</v>
      </c>
      <c r="L35" s="105">
        <f>(D35+I35+H35+J35)*10.5+K35</f>
        <v>0</v>
      </c>
    </row>
    <row r="36" spans="1:12" ht="14.25" hidden="1" customHeight="1">
      <c r="A36" s="24"/>
      <c r="B36" s="104" t="s">
        <v>192</v>
      </c>
      <c r="C36" s="61">
        <v>2.25</v>
      </c>
      <c r="D36" s="105">
        <f t="shared" si="8"/>
        <v>0</v>
      </c>
      <c r="E36" s="105"/>
      <c r="F36" s="105"/>
      <c r="G36" s="105">
        <f t="shared" ref="G36:G37" si="9">(E36+F36+I36)*20/80</f>
        <v>0</v>
      </c>
      <c r="H36" s="105">
        <v>0</v>
      </c>
      <c r="I36" s="105"/>
      <c r="J36" s="105">
        <v>0</v>
      </c>
      <c r="K36" s="105">
        <v>0</v>
      </c>
      <c r="L36" s="105">
        <f t="shared" ref="L36:L37" si="10">(D36+I36+H36+J36)*10.5+K36</f>
        <v>0</v>
      </c>
    </row>
    <row r="37" spans="1:12" hidden="1">
      <c r="A37" s="24"/>
      <c r="B37" s="104" t="s">
        <v>183</v>
      </c>
      <c r="C37" s="61">
        <v>1</v>
      </c>
      <c r="D37" s="105">
        <f t="shared" si="8"/>
        <v>0</v>
      </c>
      <c r="E37" s="105"/>
      <c r="F37" s="105"/>
      <c r="G37" s="105">
        <f t="shared" si="9"/>
        <v>0</v>
      </c>
      <c r="H37" s="105">
        <v>0</v>
      </c>
      <c r="I37" s="105"/>
      <c r="J37" s="105">
        <v>0</v>
      </c>
      <c r="K37" s="105">
        <v>0</v>
      </c>
      <c r="L37" s="105">
        <f t="shared" si="10"/>
        <v>0</v>
      </c>
    </row>
    <row r="38" spans="1:12" s="2" customFormat="1" hidden="1">
      <c r="A38" s="357" t="s">
        <v>196</v>
      </c>
      <c r="B38" s="357"/>
      <c r="C38" s="29" t="s">
        <v>23</v>
      </c>
      <c r="D38" s="106">
        <f>D37</f>
        <v>0</v>
      </c>
      <c r="E38" s="107" t="s">
        <v>23</v>
      </c>
      <c r="F38" s="107" t="s">
        <v>23</v>
      </c>
      <c r="G38" s="107" t="s">
        <v>23</v>
      </c>
      <c r="H38" s="107" t="s">
        <v>23</v>
      </c>
      <c r="I38" s="107" t="s">
        <v>23</v>
      </c>
      <c r="J38" s="107" t="s">
        <v>23</v>
      </c>
      <c r="K38" s="107" t="s">
        <v>23</v>
      </c>
      <c r="L38" s="106">
        <f>SUM(L35:L37)</f>
        <v>0</v>
      </c>
    </row>
    <row r="39" spans="1:12" hidden="1">
      <c r="A39" s="24"/>
      <c r="B39" s="103" t="s">
        <v>197</v>
      </c>
      <c r="C39" s="358"/>
      <c r="D39" s="358"/>
      <c r="E39" s="358"/>
      <c r="F39" s="358"/>
      <c r="G39" s="358"/>
      <c r="H39" s="358"/>
      <c r="I39" s="358"/>
      <c r="J39" s="358"/>
      <c r="K39" s="358"/>
      <c r="L39" s="358"/>
    </row>
    <row r="40" spans="1:12" ht="4.5" hidden="1" customHeight="1">
      <c r="A40" s="24"/>
      <c r="B40" s="26" t="s">
        <v>193</v>
      </c>
      <c r="C40" s="61">
        <v>1</v>
      </c>
      <c r="D40" s="105">
        <f t="shared" ref="D40:D42" si="11">SUM(E40:G40)</f>
        <v>0</v>
      </c>
      <c r="E40" s="105"/>
      <c r="F40" s="105"/>
      <c r="G40" s="105">
        <v>0</v>
      </c>
      <c r="H40" s="105">
        <v>0</v>
      </c>
      <c r="I40" s="105"/>
      <c r="J40" s="105">
        <v>0</v>
      </c>
      <c r="K40" s="105">
        <v>0</v>
      </c>
      <c r="L40" s="105">
        <f>(D40+I40+H40+J40)*11.99619+K40</f>
        <v>0</v>
      </c>
    </row>
    <row r="41" spans="1:12" ht="14.25" hidden="1" customHeight="1">
      <c r="A41" s="24"/>
      <c r="B41" s="104" t="s">
        <v>192</v>
      </c>
      <c r="C41" s="61">
        <v>2.25</v>
      </c>
      <c r="D41" s="105">
        <f t="shared" si="11"/>
        <v>0</v>
      </c>
      <c r="E41" s="105"/>
      <c r="F41" s="105"/>
      <c r="G41" s="105">
        <f t="shared" ref="G41:G42" si="12">(E41+F41+I41)*20/80</f>
        <v>0</v>
      </c>
      <c r="H41" s="105">
        <v>0</v>
      </c>
      <c r="I41" s="105"/>
      <c r="J41" s="105">
        <v>0</v>
      </c>
      <c r="K41" s="105">
        <v>0</v>
      </c>
      <c r="L41" s="105">
        <f t="shared" ref="L41:L42" si="13">(D41+I41+H41+J41)*10.5+K41</f>
        <v>0</v>
      </c>
    </row>
    <row r="42" spans="1:12" hidden="1">
      <c r="A42" s="24"/>
      <c r="B42" s="104" t="s">
        <v>183</v>
      </c>
      <c r="C42" s="61">
        <v>1</v>
      </c>
      <c r="D42" s="105">
        <f t="shared" si="11"/>
        <v>0</v>
      </c>
      <c r="E42" s="105"/>
      <c r="F42" s="105"/>
      <c r="G42" s="105">
        <f t="shared" si="12"/>
        <v>0</v>
      </c>
      <c r="H42" s="105">
        <v>0</v>
      </c>
      <c r="I42" s="105"/>
      <c r="J42" s="105">
        <v>0</v>
      </c>
      <c r="K42" s="105">
        <v>53268.45</v>
      </c>
      <c r="L42" s="105">
        <f t="shared" si="13"/>
        <v>53268.45</v>
      </c>
    </row>
    <row r="43" spans="1:12" s="2" customFormat="1" hidden="1">
      <c r="A43" s="357" t="s">
        <v>198</v>
      </c>
      <c r="B43" s="357"/>
      <c r="C43" s="29" t="s">
        <v>23</v>
      </c>
      <c r="D43" s="106">
        <f>D40</f>
        <v>0</v>
      </c>
      <c r="E43" s="107" t="s">
        <v>23</v>
      </c>
      <c r="F43" s="107" t="s">
        <v>23</v>
      </c>
      <c r="G43" s="107" t="s">
        <v>23</v>
      </c>
      <c r="H43" s="107" t="s">
        <v>23</v>
      </c>
      <c r="I43" s="107" t="s">
        <v>23</v>
      </c>
      <c r="J43" s="107" t="s">
        <v>23</v>
      </c>
      <c r="K43" s="107" t="s">
        <v>23</v>
      </c>
      <c r="L43" s="106">
        <f>L40</f>
        <v>0</v>
      </c>
    </row>
    <row r="44" spans="1:12">
      <c r="A44" s="24"/>
      <c r="B44" s="26"/>
      <c r="C44" s="61"/>
      <c r="D44" s="105"/>
      <c r="E44" s="105"/>
      <c r="F44" s="105"/>
      <c r="G44" s="105"/>
      <c r="H44" s="105"/>
      <c r="I44" s="105"/>
      <c r="J44" s="105"/>
      <c r="K44" s="105"/>
      <c r="L44" s="105"/>
    </row>
    <row r="45" spans="1:12" s="2" customFormat="1" ht="15" customHeight="1">
      <c r="A45" s="357" t="s">
        <v>22</v>
      </c>
      <c r="B45" s="357"/>
      <c r="C45" s="29" t="s">
        <v>23</v>
      </c>
      <c r="D45" s="106">
        <f>D24+D33+D43</f>
        <v>35500.94</v>
      </c>
      <c r="E45" s="107" t="s">
        <v>23</v>
      </c>
      <c r="F45" s="107" t="s">
        <v>23</v>
      </c>
      <c r="G45" s="107" t="s">
        <v>23</v>
      </c>
      <c r="H45" s="107" t="s">
        <v>23</v>
      </c>
      <c r="I45" s="107" t="s">
        <v>23</v>
      </c>
      <c r="J45" s="107" t="s">
        <v>23</v>
      </c>
      <c r="K45" s="107" t="s">
        <v>23</v>
      </c>
      <c r="L45" s="106">
        <f>L24+L33+L43</f>
        <v>35500.94</v>
      </c>
    </row>
    <row r="46" spans="1:12" s="2" customFormat="1" ht="10.5" customHeight="1">
      <c r="A46" s="20"/>
      <c r="B46" s="20"/>
      <c r="C46" s="20"/>
      <c r="D46" s="73"/>
      <c r="E46" s="72"/>
      <c r="F46" s="72"/>
      <c r="G46" s="72"/>
      <c r="H46" s="72"/>
      <c r="I46" s="72"/>
      <c r="J46" s="72"/>
      <c r="K46" s="72"/>
      <c r="L46" s="73"/>
    </row>
    <row r="47" spans="1:12" ht="12.75" hidden="1" customHeight="1">
      <c r="A47" s="6" t="s">
        <v>6</v>
      </c>
    </row>
    <row r="48" spans="1:12" hidden="1">
      <c r="A48" s="7"/>
      <c r="B48" s="7"/>
      <c r="C48" s="7"/>
      <c r="G48" s="248"/>
      <c r="H48" s="248"/>
      <c r="I48" s="248"/>
      <c r="J48" s="248"/>
    </row>
    <row r="49" spans="1:7" ht="53.25" hidden="1" customHeight="1">
      <c r="A49" s="6" t="s">
        <v>6</v>
      </c>
    </row>
    <row r="50" spans="1:7" hidden="1">
      <c r="A50" s="7"/>
      <c r="B50" s="7"/>
      <c r="C50" s="7"/>
    </row>
    <row r="51" spans="1:7" ht="33.75" hidden="1">
      <c r="A51" s="8" t="s">
        <v>7</v>
      </c>
      <c r="B51" s="364">
        <v>112212</v>
      </c>
      <c r="C51" s="259"/>
    </row>
    <row r="52" spans="1:7" ht="11.25" hidden="1" customHeight="1">
      <c r="A52" s="111"/>
      <c r="B52" s="260"/>
      <c r="C52" s="260"/>
    </row>
    <row r="53" spans="1:7" ht="15.75" hidden="1" customHeight="1">
      <c r="A53" s="254" t="s">
        <v>8</v>
      </c>
      <c r="B53" s="254"/>
      <c r="C53" s="112" t="s">
        <v>199</v>
      </c>
    </row>
    <row r="54" spans="1:7" ht="14.25" hidden="1" customHeight="1">
      <c r="A54" s="37" t="s">
        <v>24</v>
      </c>
    </row>
    <row r="55" spans="1:7" ht="15.75" hidden="1" customHeight="1">
      <c r="A55" s="7"/>
      <c r="B55" s="7"/>
      <c r="C55" s="7"/>
      <c r="D55" s="7"/>
      <c r="E55" s="7"/>
      <c r="F55" s="7"/>
      <c r="G55" s="7"/>
    </row>
    <row r="56" spans="1:7" ht="15" hidden="1" customHeight="1">
      <c r="A56" s="60" t="s">
        <v>16</v>
      </c>
      <c r="B56" s="361" t="s">
        <v>26</v>
      </c>
      <c r="C56" s="361"/>
      <c r="D56" s="25" t="s">
        <v>200</v>
      </c>
      <c r="E56" s="25" t="s">
        <v>201</v>
      </c>
      <c r="F56" s="25" t="s">
        <v>202</v>
      </c>
      <c r="G56" s="25" t="s">
        <v>203</v>
      </c>
    </row>
    <row r="57" spans="1:7" ht="48.75" hidden="1" customHeight="1">
      <c r="A57" s="60" t="s">
        <v>16</v>
      </c>
      <c r="B57" s="361" t="s">
        <v>26</v>
      </c>
      <c r="C57" s="361"/>
      <c r="D57" s="25" t="s">
        <v>200</v>
      </c>
      <c r="E57" s="25" t="s">
        <v>201</v>
      </c>
      <c r="F57" s="25" t="s">
        <v>202</v>
      </c>
      <c r="G57" s="25" t="s">
        <v>203</v>
      </c>
    </row>
    <row r="58" spans="1:7" ht="17.25" hidden="1" customHeight="1">
      <c r="A58" s="60">
        <v>1</v>
      </c>
      <c r="B58" s="361">
        <v>2</v>
      </c>
      <c r="C58" s="361"/>
      <c r="D58" s="60">
        <v>3</v>
      </c>
      <c r="E58" s="60">
        <v>4</v>
      </c>
      <c r="F58" s="60">
        <v>5</v>
      </c>
      <c r="G58" s="60">
        <v>6</v>
      </c>
    </row>
    <row r="59" spans="1:7" ht="4.5" hidden="1" customHeight="1">
      <c r="A59" s="60">
        <v>1</v>
      </c>
      <c r="B59" s="365" t="s">
        <v>36</v>
      </c>
      <c r="C59" s="365"/>
      <c r="D59" s="60" t="s">
        <v>23</v>
      </c>
      <c r="E59" s="60" t="s">
        <v>23</v>
      </c>
      <c r="F59" s="60" t="s">
        <v>23</v>
      </c>
      <c r="G59" s="61"/>
    </row>
    <row r="60" spans="1:7" hidden="1">
      <c r="A60" s="61"/>
      <c r="B60" s="365" t="s">
        <v>15</v>
      </c>
      <c r="C60" s="365"/>
      <c r="D60" s="61"/>
      <c r="E60" s="61"/>
      <c r="F60" s="61"/>
      <c r="G60" s="61"/>
    </row>
    <row r="61" spans="1:7" ht="42.75" hidden="1" customHeight="1">
      <c r="A61" s="60" t="s">
        <v>37</v>
      </c>
      <c r="B61" s="365" t="s">
        <v>38</v>
      </c>
      <c r="C61" s="365"/>
      <c r="D61" s="61">
        <v>290</v>
      </c>
      <c r="E61" s="61">
        <v>4</v>
      </c>
      <c r="F61" s="61"/>
      <c r="G61" s="61">
        <f>F61*E61*D61</f>
        <v>0</v>
      </c>
    </row>
    <row r="62" spans="1:7" ht="33.75" hidden="1" customHeight="1">
      <c r="A62" s="60" t="s">
        <v>39</v>
      </c>
      <c r="B62" s="361" t="s">
        <v>40</v>
      </c>
      <c r="C62" s="361"/>
      <c r="D62" s="61">
        <v>0</v>
      </c>
      <c r="E62" s="61">
        <v>1</v>
      </c>
      <c r="F62" s="61">
        <v>50</v>
      </c>
      <c r="G62" s="61">
        <f>F62*E62*D62</f>
        <v>0</v>
      </c>
    </row>
    <row r="63" spans="1:7" ht="33" hidden="1" customHeight="1">
      <c r="A63" s="60" t="s">
        <v>41</v>
      </c>
      <c r="B63" s="361" t="s">
        <v>42</v>
      </c>
      <c r="C63" s="361"/>
      <c r="D63" s="61"/>
      <c r="E63" s="61"/>
      <c r="F63" s="61"/>
      <c r="G63" s="61"/>
    </row>
    <row r="64" spans="1:7" hidden="1">
      <c r="A64" s="60"/>
      <c r="B64" s="366" t="s">
        <v>204</v>
      </c>
      <c r="C64" s="366"/>
      <c r="D64" s="113"/>
      <c r="E64" s="113"/>
      <c r="F64" s="113"/>
      <c r="G64" s="113">
        <f>G61+G62</f>
        <v>0</v>
      </c>
    </row>
    <row r="65" spans="1:7" ht="0.75" hidden="1" customHeight="1">
      <c r="A65" s="60"/>
      <c r="B65" s="366"/>
      <c r="C65" s="366"/>
      <c r="D65" s="113"/>
      <c r="E65" s="113"/>
      <c r="F65" s="113"/>
      <c r="G65" s="113"/>
    </row>
    <row r="66" spans="1:7" ht="42.75" hidden="1" customHeight="1">
      <c r="A66" s="60">
        <v>2</v>
      </c>
      <c r="B66" s="367" t="s">
        <v>43</v>
      </c>
      <c r="C66" s="367"/>
      <c r="D66" s="103" t="s">
        <v>23</v>
      </c>
      <c r="E66" s="103" t="s">
        <v>23</v>
      </c>
      <c r="F66" s="103" t="s">
        <v>23</v>
      </c>
      <c r="G66" s="113"/>
    </row>
    <row r="67" spans="1:7" ht="15.75" hidden="1" customHeight="1">
      <c r="A67" s="61"/>
      <c r="B67" s="367" t="s">
        <v>15</v>
      </c>
      <c r="C67" s="367"/>
      <c r="D67" s="113"/>
      <c r="E67" s="113"/>
      <c r="F67" s="113"/>
      <c r="G67" s="113"/>
    </row>
    <row r="68" spans="1:7" ht="42" hidden="1" customHeight="1">
      <c r="A68" s="60" t="s">
        <v>44</v>
      </c>
      <c r="B68" s="367" t="s">
        <v>38</v>
      </c>
      <c r="C68" s="367"/>
      <c r="D68" s="113"/>
      <c r="E68" s="113"/>
      <c r="F68" s="113"/>
      <c r="G68" s="113"/>
    </row>
    <row r="69" spans="1:7" ht="15.75" hidden="1" customHeight="1">
      <c r="A69" s="60" t="s">
        <v>45</v>
      </c>
      <c r="B69" s="367" t="s">
        <v>40</v>
      </c>
      <c r="C69" s="367"/>
      <c r="D69" s="113"/>
      <c r="E69" s="113"/>
      <c r="F69" s="113"/>
      <c r="G69" s="113"/>
    </row>
    <row r="70" spans="1:7" ht="15.75" hidden="1" customHeight="1">
      <c r="A70" s="60" t="s">
        <v>46</v>
      </c>
      <c r="B70" s="367" t="s">
        <v>42</v>
      </c>
      <c r="C70" s="367"/>
      <c r="D70" s="113"/>
      <c r="E70" s="113"/>
      <c r="F70" s="113"/>
      <c r="G70" s="113"/>
    </row>
    <row r="71" spans="1:7" ht="15.75" hidden="1" customHeight="1">
      <c r="A71" s="60"/>
      <c r="B71" s="366"/>
      <c r="C71" s="366"/>
      <c r="D71" s="113"/>
      <c r="E71" s="113"/>
      <c r="F71" s="113"/>
      <c r="G71" s="113"/>
    </row>
    <row r="72" spans="1:7" ht="15.75" hidden="1" customHeight="1">
      <c r="A72" s="60"/>
      <c r="B72" s="366"/>
      <c r="C72" s="366"/>
      <c r="D72" s="113"/>
      <c r="E72" s="113"/>
      <c r="F72" s="113"/>
      <c r="G72" s="113"/>
    </row>
    <row r="73" spans="1:7" ht="17.25" hidden="1" customHeight="1">
      <c r="A73" s="61"/>
      <c r="B73" s="367" t="s">
        <v>22</v>
      </c>
      <c r="C73" s="367"/>
      <c r="D73" s="103" t="s">
        <v>23</v>
      </c>
      <c r="E73" s="103" t="s">
        <v>23</v>
      </c>
      <c r="F73" s="103" t="s">
        <v>23</v>
      </c>
      <c r="G73" s="113">
        <f>G64</f>
        <v>0</v>
      </c>
    </row>
    <row r="74" spans="1:7" ht="8.25" customHeight="1">
      <c r="A74" s="19"/>
      <c r="B74" s="20"/>
      <c r="C74" s="20"/>
      <c r="D74" s="20"/>
      <c r="E74" s="20"/>
      <c r="F74" s="20"/>
      <c r="G74" s="22"/>
    </row>
    <row r="75" spans="1:7" ht="18.75">
      <c r="A75" s="6" t="s">
        <v>55</v>
      </c>
    </row>
    <row r="76" spans="1:7">
      <c r="A76" s="7"/>
      <c r="B76" s="7"/>
      <c r="C76" s="7"/>
    </row>
    <row r="77" spans="1:7" ht="20.25" customHeight="1">
      <c r="A77" s="8" t="s">
        <v>7</v>
      </c>
      <c r="B77" s="347" t="s">
        <v>205</v>
      </c>
      <c r="C77" s="347"/>
    </row>
    <row r="78" spans="1:7">
      <c r="A78" s="111"/>
      <c r="B78" s="260"/>
      <c r="C78" s="260"/>
    </row>
    <row r="79" spans="1:7" ht="15.75" customHeight="1">
      <c r="A79" s="254" t="s">
        <v>8</v>
      </c>
      <c r="B79" s="254"/>
      <c r="C79" s="110" t="s">
        <v>215</v>
      </c>
    </row>
    <row r="81" spans="1:11" ht="51.75" customHeight="1">
      <c r="A81" s="288" t="s">
        <v>56</v>
      </c>
      <c r="B81" s="288"/>
      <c r="C81" s="288"/>
      <c r="D81" s="288"/>
      <c r="E81" s="288"/>
      <c r="F81" s="2" t="s">
        <v>216</v>
      </c>
    </row>
    <row r="82" spans="1:11" ht="31.5" customHeight="1">
      <c r="A82" s="373" t="s">
        <v>48</v>
      </c>
      <c r="B82" s="375" t="s">
        <v>57</v>
      </c>
      <c r="C82" s="376"/>
      <c r="D82" s="369" t="s">
        <v>206</v>
      </c>
      <c r="E82" s="370" t="s">
        <v>207</v>
      </c>
      <c r="F82" s="369" t="s">
        <v>208</v>
      </c>
      <c r="G82" s="370" t="s">
        <v>209</v>
      </c>
      <c r="H82" s="369" t="s">
        <v>210</v>
      </c>
      <c r="I82" s="370" t="s">
        <v>211</v>
      </c>
      <c r="J82" s="370" t="s">
        <v>212</v>
      </c>
      <c r="K82" s="379"/>
    </row>
    <row r="83" spans="1:11" ht="25.5" customHeight="1">
      <c r="A83" s="374"/>
      <c r="B83" s="377"/>
      <c r="C83" s="378"/>
      <c r="D83" s="369"/>
      <c r="E83" s="370"/>
      <c r="F83" s="369"/>
      <c r="G83" s="370"/>
      <c r="H83" s="369"/>
      <c r="I83" s="370"/>
      <c r="J83" s="370"/>
      <c r="K83" s="379"/>
    </row>
    <row r="84" spans="1:11">
      <c r="A84" s="60">
        <v>1</v>
      </c>
      <c r="B84" s="361">
        <v>2</v>
      </c>
      <c r="C84" s="361"/>
      <c r="D84" s="60">
        <v>3</v>
      </c>
      <c r="E84" s="60">
        <v>5</v>
      </c>
      <c r="F84" s="60">
        <v>4</v>
      </c>
      <c r="G84" s="60">
        <v>5</v>
      </c>
      <c r="H84" s="60">
        <v>8</v>
      </c>
      <c r="I84" s="60">
        <v>9</v>
      </c>
      <c r="J84" s="60">
        <v>6</v>
      </c>
      <c r="K84" s="120"/>
    </row>
    <row r="85" spans="1:11" ht="23.25" customHeight="1">
      <c r="A85" s="24">
        <v>1</v>
      </c>
      <c r="B85" s="359" t="s">
        <v>60</v>
      </c>
      <c r="C85" s="359"/>
      <c r="D85" s="24" t="s">
        <v>23</v>
      </c>
      <c r="E85" s="114">
        <f t="shared" ref="E85:I85" si="14">E87+E88+E89</f>
        <v>12511.625827814563</v>
      </c>
      <c r="F85" s="24" t="s">
        <v>23</v>
      </c>
      <c r="G85" s="114">
        <f t="shared" si="14"/>
        <v>0</v>
      </c>
      <c r="H85" s="24" t="s">
        <v>23</v>
      </c>
      <c r="I85" s="114">
        <f t="shared" si="14"/>
        <v>0</v>
      </c>
      <c r="J85" s="114">
        <f t="shared" ref="J85:J98" si="15">E85+G85+I85+K85</f>
        <v>12511.625827814563</v>
      </c>
      <c r="K85" s="121"/>
    </row>
    <row r="86" spans="1:11" ht="15.75" customHeight="1">
      <c r="A86" s="26"/>
      <c r="B86" s="368" t="s">
        <v>15</v>
      </c>
      <c r="C86" s="368"/>
      <c r="D86" s="115"/>
      <c r="E86" s="115"/>
      <c r="F86" s="115"/>
      <c r="G86" s="115"/>
      <c r="H86" s="115"/>
      <c r="I86" s="115"/>
      <c r="J86" s="114">
        <f t="shared" si="15"/>
        <v>0</v>
      </c>
      <c r="K86" s="122"/>
    </row>
    <row r="87" spans="1:11" ht="16.5" customHeight="1">
      <c r="A87" s="24" t="s">
        <v>37</v>
      </c>
      <c r="B87" s="368" t="s">
        <v>61</v>
      </c>
      <c r="C87" s="368"/>
      <c r="D87" s="115">
        <v>56871.0264900662</v>
      </c>
      <c r="E87" s="116">
        <f t="shared" ref="E87:I87" si="16">D87*22%</f>
        <v>12511.625827814563</v>
      </c>
      <c r="F87" s="115">
        <v>0</v>
      </c>
      <c r="G87" s="116">
        <f t="shared" si="16"/>
        <v>0</v>
      </c>
      <c r="H87" s="115">
        <v>0</v>
      </c>
      <c r="I87" s="116">
        <f t="shared" si="16"/>
        <v>0</v>
      </c>
      <c r="J87" s="114">
        <f t="shared" si="15"/>
        <v>12511.625827814563</v>
      </c>
      <c r="K87" s="55"/>
    </row>
    <row r="88" spans="1:11" ht="16.5" customHeight="1">
      <c r="A88" s="24" t="s">
        <v>39</v>
      </c>
      <c r="B88" s="368" t="s">
        <v>62</v>
      </c>
      <c r="C88" s="368"/>
      <c r="D88" s="115"/>
      <c r="E88" s="115"/>
      <c r="F88" s="115"/>
      <c r="G88" s="115"/>
      <c r="H88" s="115"/>
      <c r="I88" s="115"/>
      <c r="J88" s="114">
        <f t="shared" si="15"/>
        <v>0</v>
      </c>
      <c r="K88" s="122"/>
    </row>
    <row r="89" spans="1:11" ht="24" customHeight="1">
      <c r="A89" s="24" t="s">
        <v>41</v>
      </c>
      <c r="B89" s="368" t="s">
        <v>63</v>
      </c>
      <c r="C89" s="368"/>
      <c r="D89" s="115"/>
      <c r="E89" s="115"/>
      <c r="F89" s="115"/>
      <c r="G89" s="115"/>
      <c r="H89" s="115"/>
      <c r="I89" s="115"/>
      <c r="J89" s="114">
        <f t="shared" si="15"/>
        <v>0</v>
      </c>
      <c r="K89" s="122"/>
    </row>
    <row r="90" spans="1:11" ht="24" customHeight="1">
      <c r="A90" s="24">
        <v>2</v>
      </c>
      <c r="B90" s="359" t="s">
        <v>64</v>
      </c>
      <c r="C90" s="359"/>
      <c r="D90" s="24" t="s">
        <v>23</v>
      </c>
      <c r="E90" s="116">
        <f t="shared" ref="E90:I90" si="17">SUM(E92:E97)</f>
        <v>4663.4241721854278</v>
      </c>
      <c r="F90" s="24" t="s">
        <v>23</v>
      </c>
      <c r="G90" s="116">
        <f t="shared" si="17"/>
        <v>0</v>
      </c>
      <c r="H90" s="24" t="s">
        <v>23</v>
      </c>
      <c r="I90" s="116">
        <f t="shared" si="17"/>
        <v>0</v>
      </c>
      <c r="J90" s="114">
        <f t="shared" si="15"/>
        <v>4663.4241721854278</v>
      </c>
      <c r="K90" s="55"/>
    </row>
    <row r="91" spans="1:11" ht="15.75" customHeight="1">
      <c r="A91" s="26"/>
      <c r="B91" s="368" t="s">
        <v>15</v>
      </c>
      <c r="C91" s="368"/>
      <c r="D91" s="26"/>
      <c r="E91" s="26"/>
      <c r="F91" s="26"/>
      <c r="G91" s="26"/>
      <c r="H91" s="26"/>
      <c r="I91" s="26"/>
      <c r="J91" s="114">
        <f t="shared" si="15"/>
        <v>0</v>
      </c>
      <c r="K91" s="19"/>
    </row>
    <row r="92" spans="1:11" ht="27" customHeight="1">
      <c r="A92" s="24" t="s">
        <v>44</v>
      </c>
      <c r="B92" s="368" t="s">
        <v>65</v>
      </c>
      <c r="C92" s="368"/>
      <c r="D92" s="115">
        <f t="shared" ref="D92:H92" si="18">D87</f>
        <v>56871.0264900662</v>
      </c>
      <c r="E92" s="116">
        <f t="shared" ref="E92:I92" si="19">D92*2.9%</f>
        <v>1649.2597682119197</v>
      </c>
      <c r="F92" s="115">
        <f t="shared" si="18"/>
        <v>0</v>
      </c>
      <c r="G92" s="116">
        <f t="shared" si="19"/>
        <v>0</v>
      </c>
      <c r="H92" s="115">
        <f t="shared" si="18"/>
        <v>0</v>
      </c>
      <c r="I92" s="116">
        <f t="shared" si="19"/>
        <v>0</v>
      </c>
      <c r="J92" s="114">
        <f t="shared" si="15"/>
        <v>1649.2597682119197</v>
      </c>
      <c r="K92" s="55"/>
    </row>
    <row r="93" spans="1:11" ht="25.5" customHeight="1">
      <c r="A93" s="24" t="s">
        <v>45</v>
      </c>
      <c r="B93" s="368" t="s">
        <v>66</v>
      </c>
      <c r="C93" s="368"/>
      <c r="D93" s="115"/>
      <c r="E93" s="115"/>
      <c r="F93" s="115"/>
      <c r="G93" s="115"/>
      <c r="H93" s="115"/>
      <c r="I93" s="115"/>
      <c r="J93" s="114">
        <f t="shared" si="15"/>
        <v>0</v>
      </c>
      <c r="K93" s="122"/>
    </row>
    <row r="94" spans="1:11" ht="23.25" customHeight="1">
      <c r="A94" s="24" t="s">
        <v>46</v>
      </c>
      <c r="B94" s="368" t="s">
        <v>67</v>
      </c>
      <c r="C94" s="368"/>
      <c r="D94" s="115">
        <f t="shared" ref="D94:H94" si="20">D87</f>
        <v>56871.0264900662</v>
      </c>
      <c r="E94" s="116">
        <f t="shared" ref="E94:I94" si="21">D94*0.2%</f>
        <v>113.7420529801324</v>
      </c>
      <c r="F94" s="115">
        <f t="shared" si="20"/>
        <v>0</v>
      </c>
      <c r="G94" s="116">
        <f t="shared" si="21"/>
        <v>0</v>
      </c>
      <c r="H94" s="115">
        <f t="shared" si="20"/>
        <v>0</v>
      </c>
      <c r="I94" s="116">
        <f t="shared" si="21"/>
        <v>0</v>
      </c>
      <c r="J94" s="114">
        <f t="shared" si="15"/>
        <v>113.7420529801324</v>
      </c>
      <c r="K94" s="55"/>
    </row>
    <row r="95" spans="1:11" ht="27" customHeight="1">
      <c r="A95" s="24" t="s">
        <v>68</v>
      </c>
      <c r="B95" s="368" t="s">
        <v>69</v>
      </c>
      <c r="C95" s="368"/>
      <c r="D95" s="115"/>
      <c r="E95" s="115"/>
      <c r="F95" s="115"/>
      <c r="G95" s="115">
        <f>(D95*10+F95)*2.9%</f>
        <v>0</v>
      </c>
      <c r="H95" s="115"/>
      <c r="I95" s="115">
        <f>(F95*10+H95)*2.9%</f>
        <v>0</v>
      </c>
      <c r="J95" s="114">
        <f t="shared" si="15"/>
        <v>0</v>
      </c>
      <c r="K95" s="122"/>
    </row>
    <row r="96" spans="1:11" ht="26.25" customHeight="1">
      <c r="A96" s="24" t="s">
        <v>70</v>
      </c>
      <c r="B96" s="368" t="s">
        <v>69</v>
      </c>
      <c r="C96" s="368"/>
      <c r="D96" s="115"/>
      <c r="E96" s="115"/>
      <c r="F96" s="115"/>
      <c r="G96" s="115"/>
      <c r="H96" s="115"/>
      <c r="I96" s="115"/>
      <c r="J96" s="114">
        <f t="shared" si="15"/>
        <v>0</v>
      </c>
      <c r="K96" s="122"/>
    </row>
    <row r="97" spans="1:11" ht="23.25" customHeight="1">
      <c r="A97" s="24">
        <v>3</v>
      </c>
      <c r="B97" s="359" t="s">
        <v>71</v>
      </c>
      <c r="C97" s="359"/>
      <c r="D97" s="115">
        <f t="shared" ref="D97:H97" si="22">D87</f>
        <v>56871.0264900662</v>
      </c>
      <c r="E97" s="116">
        <f t="shared" ref="E97:I97" si="23">D97*5.1%</f>
        <v>2900.4223509933759</v>
      </c>
      <c r="F97" s="115">
        <f t="shared" si="22"/>
        <v>0</v>
      </c>
      <c r="G97" s="116">
        <f t="shared" si="23"/>
        <v>0</v>
      </c>
      <c r="H97" s="115">
        <f t="shared" si="22"/>
        <v>0</v>
      </c>
      <c r="I97" s="116">
        <f t="shared" si="23"/>
        <v>0</v>
      </c>
      <c r="J97" s="114">
        <f t="shared" si="15"/>
        <v>2900.4223509933759</v>
      </c>
      <c r="K97" s="55"/>
    </row>
    <row r="98" spans="1:11" s="98" customFormat="1" ht="17.25" customHeight="1">
      <c r="A98" s="117"/>
      <c r="B98" s="371" t="s">
        <v>22</v>
      </c>
      <c r="C98" s="371"/>
      <c r="D98" s="118" t="s">
        <v>23</v>
      </c>
      <c r="E98" s="116">
        <f t="shared" ref="E98:I98" si="24">E85+E90</f>
        <v>17175.049999999992</v>
      </c>
      <c r="F98" s="118" t="s">
        <v>23</v>
      </c>
      <c r="G98" s="119">
        <f t="shared" si="24"/>
        <v>0</v>
      </c>
      <c r="H98" s="118" t="s">
        <v>23</v>
      </c>
      <c r="I98" s="116">
        <f t="shared" si="24"/>
        <v>0</v>
      </c>
      <c r="J98" s="114">
        <f t="shared" si="15"/>
        <v>17175.049999999992</v>
      </c>
      <c r="K98" s="55"/>
    </row>
    <row r="99" spans="1:11" ht="12.75" customHeight="1"/>
    <row r="100" spans="1:11">
      <c r="B100" t="s">
        <v>213</v>
      </c>
    </row>
    <row r="101" spans="1:11">
      <c r="B101" t="s">
        <v>214</v>
      </c>
    </row>
  </sheetData>
  <mergeCells count="89">
    <mergeCell ref="F82:F83"/>
    <mergeCell ref="G15:G16"/>
    <mergeCell ref="G82:G83"/>
    <mergeCell ref="H13:H16"/>
    <mergeCell ref="H82:H83"/>
    <mergeCell ref="C18:L18"/>
    <mergeCell ref="I82:I83"/>
    <mergeCell ref="J13:J16"/>
    <mergeCell ref="J82:J83"/>
    <mergeCell ref="K13:K16"/>
    <mergeCell ref="K82:K83"/>
    <mergeCell ref="B71:C71"/>
    <mergeCell ref="B72:C72"/>
    <mergeCell ref="B73:C73"/>
    <mergeCell ref="B77:C77"/>
    <mergeCell ref="B78:C78"/>
    <mergeCell ref="B97:C97"/>
    <mergeCell ref="B98:C98"/>
    <mergeCell ref="A13:A16"/>
    <mergeCell ref="A82:A83"/>
    <mergeCell ref="B13:B16"/>
    <mergeCell ref="C13:C16"/>
    <mergeCell ref="B82:C83"/>
    <mergeCell ref="B92:C92"/>
    <mergeCell ref="B93:C93"/>
    <mergeCell ref="B94:C94"/>
    <mergeCell ref="B95:C95"/>
    <mergeCell ref="B96:C96"/>
    <mergeCell ref="B87:C87"/>
    <mergeCell ref="B88:C88"/>
    <mergeCell ref="B89:C89"/>
    <mergeCell ref="B90:C90"/>
    <mergeCell ref="B91:C91"/>
    <mergeCell ref="A79:B79"/>
    <mergeCell ref="A81:E81"/>
    <mergeCell ref="B84:C84"/>
    <mergeCell ref="B85:C85"/>
    <mergeCell ref="B86:C86"/>
    <mergeCell ref="D82:D83"/>
    <mergeCell ref="E82:E83"/>
    <mergeCell ref="B66:C66"/>
    <mergeCell ref="B67:C67"/>
    <mergeCell ref="B68:C68"/>
    <mergeCell ref="B69:C69"/>
    <mergeCell ref="B70:C70"/>
    <mergeCell ref="B61:C61"/>
    <mergeCell ref="B62:C62"/>
    <mergeCell ref="B63:C63"/>
    <mergeCell ref="B64:C64"/>
    <mergeCell ref="B65:C65"/>
    <mergeCell ref="B56:C56"/>
    <mergeCell ref="B57:C57"/>
    <mergeCell ref="B58:C58"/>
    <mergeCell ref="B59:C59"/>
    <mergeCell ref="B60:C60"/>
    <mergeCell ref="A45:B45"/>
    <mergeCell ref="G48:J48"/>
    <mergeCell ref="B51:C51"/>
    <mergeCell ref="B52:C52"/>
    <mergeCell ref="A53:B53"/>
    <mergeCell ref="A33:B33"/>
    <mergeCell ref="C34:L34"/>
    <mergeCell ref="A38:B38"/>
    <mergeCell ref="C39:L39"/>
    <mergeCell ref="A43:B43"/>
    <mergeCell ref="A24:B24"/>
    <mergeCell ref="C25:L25"/>
    <mergeCell ref="A27:B27"/>
    <mergeCell ref="C28:L28"/>
    <mergeCell ref="A11:B11"/>
    <mergeCell ref="G11:L11"/>
    <mergeCell ref="G12:L12"/>
    <mergeCell ref="D13:G13"/>
    <mergeCell ref="E14:G14"/>
    <mergeCell ref="D14:D16"/>
    <mergeCell ref="E15:E16"/>
    <mergeCell ref="F15:F16"/>
    <mergeCell ref="I13:I16"/>
    <mergeCell ref="L13:L16"/>
    <mergeCell ref="G6:J6"/>
    <mergeCell ref="G8:J8"/>
    <mergeCell ref="B9:C9"/>
    <mergeCell ref="G9:L9"/>
    <mergeCell ref="B10:C10"/>
    <mergeCell ref="G1:L1"/>
    <mergeCell ref="A2:J2"/>
    <mergeCell ref="G3:J3"/>
    <mergeCell ref="G4:J4"/>
    <mergeCell ref="G5:J5"/>
  </mergeCells>
  <pageMargins left="0.69930555555555596" right="0.69930555555555596" top="0.75" bottom="0.75" header="0.3" footer="0.3"/>
  <pageSetup paperSize="9" scale="69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19"/>
  <sheetViews>
    <sheetView topLeftCell="A3" workbookViewId="0">
      <selection activeCell="F15" sqref="F15"/>
    </sheetView>
  </sheetViews>
  <sheetFormatPr defaultColWidth="9" defaultRowHeight="15"/>
  <cols>
    <col min="2" max="2" width="64.5703125" customWidth="1"/>
    <col min="3" max="3" width="13.85546875" customWidth="1"/>
    <col min="4" max="4" width="15.7109375" customWidth="1"/>
    <col min="5" max="5" width="16.5703125" customWidth="1"/>
    <col min="6" max="6" width="15.140625" customWidth="1"/>
    <col min="7" max="7" width="16.85546875" customWidth="1"/>
    <col min="8" max="8" width="13.85546875" customWidth="1"/>
    <col min="9" max="9" width="12" customWidth="1"/>
    <col min="10" max="10" width="13.7109375" customWidth="1"/>
  </cols>
  <sheetData>
    <row r="1" spans="1:10" hidden="1">
      <c r="A1" s="4"/>
      <c r="G1" s="249"/>
      <c r="H1" s="249"/>
      <c r="I1" s="249"/>
      <c r="J1" s="249"/>
    </row>
    <row r="2" spans="1:10" ht="72" hidden="1" customHeight="1">
      <c r="A2" s="4"/>
      <c r="G2" s="94"/>
      <c r="H2" s="94"/>
      <c r="I2" s="94"/>
      <c r="J2" s="94"/>
    </row>
    <row r="3" spans="1:10" ht="43.5" customHeight="1">
      <c r="A3" s="310" t="s">
        <v>174</v>
      </c>
      <c r="B3" s="310"/>
      <c r="C3" s="310"/>
      <c r="D3" s="310"/>
      <c r="E3" s="310"/>
      <c r="F3" s="5"/>
      <c r="G3" s="5"/>
      <c r="H3" s="5"/>
      <c r="I3" s="5"/>
      <c r="J3" s="5"/>
    </row>
    <row r="4" spans="1:10" ht="18.75">
      <c r="A4" s="6" t="s">
        <v>73</v>
      </c>
    </row>
    <row r="5" spans="1:10">
      <c r="A5" s="7"/>
      <c r="B5" s="7"/>
      <c r="C5" s="7"/>
    </row>
    <row r="6" spans="1:10" ht="33.75">
      <c r="A6" s="8" t="s">
        <v>7</v>
      </c>
      <c r="B6" s="380">
        <v>321263</v>
      </c>
      <c r="C6" s="252"/>
    </row>
    <row r="7" spans="1:10">
      <c r="A7" s="30"/>
      <c r="B7" s="253"/>
      <c r="C7" s="253"/>
    </row>
    <row r="8" spans="1:10" ht="15.75">
      <c r="A8" s="254" t="s">
        <v>8</v>
      </c>
      <c r="B8" s="254"/>
      <c r="C8" s="95" t="s">
        <v>199</v>
      </c>
    </row>
    <row r="9" spans="1:10">
      <c r="A9" s="4"/>
    </row>
    <row r="10" spans="1:10">
      <c r="A10" s="7"/>
      <c r="B10" s="7"/>
      <c r="C10" s="7"/>
      <c r="D10" s="7"/>
      <c r="E10" s="7"/>
    </row>
    <row r="11" spans="1:10" s="1" customFormat="1">
      <c r="A11" s="33" t="s">
        <v>25</v>
      </c>
      <c r="B11" s="313" t="s">
        <v>74</v>
      </c>
      <c r="C11" s="313" t="s">
        <v>75</v>
      </c>
      <c r="D11" s="313" t="s">
        <v>76</v>
      </c>
      <c r="E11" s="313" t="s">
        <v>77</v>
      </c>
    </row>
    <row r="12" spans="1:10" s="1" customFormat="1" ht="26.25" customHeight="1">
      <c r="A12" s="33" t="s">
        <v>30</v>
      </c>
      <c r="B12" s="313"/>
      <c r="C12" s="313"/>
      <c r="D12" s="313"/>
      <c r="E12" s="313"/>
    </row>
    <row r="13" spans="1:10" s="1" customFormat="1">
      <c r="A13" s="16">
        <v>1</v>
      </c>
      <c r="B13" s="16">
        <v>2</v>
      </c>
      <c r="C13" s="16">
        <v>3</v>
      </c>
      <c r="D13" s="16">
        <v>4</v>
      </c>
      <c r="E13" s="16">
        <v>5</v>
      </c>
    </row>
    <row r="14" spans="1:10" s="1" customFormat="1">
      <c r="A14" s="16"/>
      <c r="B14" s="17" t="s">
        <v>217</v>
      </c>
      <c r="C14" s="96">
        <v>8420.8333333333303</v>
      </c>
      <c r="D14" s="17">
        <v>26</v>
      </c>
      <c r="E14" s="34">
        <v>75605</v>
      </c>
    </row>
    <row r="15" spans="1:10" s="1" customFormat="1">
      <c r="A15" s="16"/>
      <c r="B15" s="18" t="s">
        <v>218</v>
      </c>
      <c r="C15" s="97"/>
      <c r="D15" s="18"/>
      <c r="E15" s="35">
        <f>E14</f>
        <v>75605</v>
      </c>
    </row>
    <row r="16" spans="1:10" s="1" customFormat="1">
      <c r="A16" s="16"/>
      <c r="B16" s="17" t="s">
        <v>219</v>
      </c>
      <c r="C16" s="96">
        <v>42.5</v>
      </c>
      <c r="D16" s="17">
        <v>26</v>
      </c>
      <c r="E16" s="34">
        <v>380</v>
      </c>
    </row>
    <row r="17" spans="1:5" s="1" customFormat="1">
      <c r="A17" s="16"/>
      <c r="B17" s="18" t="s">
        <v>218</v>
      </c>
      <c r="C17" s="97"/>
      <c r="D17" s="18"/>
      <c r="E17" s="35">
        <f>E16</f>
        <v>380</v>
      </c>
    </row>
    <row r="18" spans="1:5" s="3" customFormat="1">
      <c r="A18" s="18"/>
      <c r="B18" s="14" t="s">
        <v>22</v>
      </c>
      <c r="C18" s="14" t="s">
        <v>23</v>
      </c>
      <c r="D18" s="14" t="s">
        <v>23</v>
      </c>
      <c r="E18" s="35">
        <f>E15+E17</f>
        <v>75985</v>
      </c>
    </row>
    <row r="19" spans="1:5" s="1" customFormat="1"/>
  </sheetData>
  <mergeCells count="9">
    <mergeCell ref="B11:B12"/>
    <mergeCell ref="C11:C12"/>
    <mergeCell ref="D11:D12"/>
    <mergeCell ref="E11:E12"/>
    <mergeCell ref="G1:J1"/>
    <mergeCell ref="A3:E3"/>
    <mergeCell ref="B6:C6"/>
    <mergeCell ref="B7:C7"/>
    <mergeCell ref="A8:B8"/>
  </mergeCells>
  <pageMargins left="0.70763888888888904" right="0.70763888888888904" top="0.74791666666666701" bottom="0.74791666666666701" header="0.31388888888888899" footer="0.31388888888888899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57"/>
  <sheetViews>
    <sheetView topLeftCell="A26" workbookViewId="0">
      <selection activeCell="G41" sqref="G41"/>
    </sheetView>
  </sheetViews>
  <sheetFormatPr defaultColWidth="9" defaultRowHeight="15"/>
  <cols>
    <col min="2" max="2" width="34.7109375" customWidth="1"/>
    <col min="3" max="3" width="13.85546875" customWidth="1"/>
    <col min="4" max="4" width="18.140625" customWidth="1"/>
    <col min="5" max="5" width="14" customWidth="1"/>
    <col min="6" max="6" width="19" customWidth="1"/>
    <col min="7" max="7" width="24.7109375" customWidth="1"/>
    <col min="8" max="8" width="13.85546875" customWidth="1"/>
    <col min="9" max="9" width="12" customWidth="1"/>
    <col min="10" max="10" width="13.7109375" customWidth="1"/>
  </cols>
  <sheetData>
    <row r="1" spans="1:8" ht="26.25" customHeight="1">
      <c r="A1" s="310" t="s">
        <v>174</v>
      </c>
      <c r="B1" s="310"/>
      <c r="C1" s="310"/>
      <c r="D1" s="310"/>
      <c r="E1" s="310"/>
      <c r="F1" s="310"/>
      <c r="G1" s="310"/>
      <c r="H1" s="5"/>
    </row>
    <row r="2" spans="1:8" ht="18.75">
      <c r="A2" s="6" t="s">
        <v>78</v>
      </c>
    </row>
    <row r="3" spans="1:8">
      <c r="A3" s="7"/>
      <c r="B3" s="7"/>
      <c r="C3" s="7"/>
    </row>
    <row r="4" spans="1:8" ht="33.75">
      <c r="A4" s="8" t="s">
        <v>7</v>
      </c>
      <c r="B4" s="381">
        <v>851291</v>
      </c>
      <c r="C4" s="382"/>
    </row>
    <row r="5" spans="1:8">
      <c r="A5" s="30"/>
      <c r="B5" s="253"/>
      <c r="C5" s="253"/>
    </row>
    <row r="6" spans="1:8" s="1" customFormat="1" ht="15.75" customHeight="1">
      <c r="A6" s="326" t="s">
        <v>8</v>
      </c>
      <c r="B6" s="326"/>
      <c r="C6" s="11" t="s">
        <v>215</v>
      </c>
    </row>
    <row r="7" spans="1:8" s="1" customFormat="1" ht="15.75">
      <c r="A7" s="12" t="s">
        <v>79</v>
      </c>
    </row>
    <row r="8" spans="1:8" s="1" customFormat="1" ht="42.75" customHeight="1">
      <c r="A8" s="74" t="s">
        <v>48</v>
      </c>
      <c r="B8" s="318" t="s">
        <v>26</v>
      </c>
      <c r="C8" s="318"/>
      <c r="D8" s="318"/>
      <c r="E8" s="74" t="s">
        <v>80</v>
      </c>
      <c r="F8" s="74" t="s">
        <v>81</v>
      </c>
      <c r="G8" s="74" t="s">
        <v>82</v>
      </c>
    </row>
    <row r="9" spans="1:8" s="1" customFormat="1">
      <c r="A9" s="16">
        <v>1</v>
      </c>
      <c r="B9" s="312">
        <v>2</v>
      </c>
      <c r="C9" s="312"/>
      <c r="D9" s="312"/>
      <c r="E9" s="16">
        <v>3</v>
      </c>
      <c r="F9" s="16">
        <v>4</v>
      </c>
      <c r="G9" s="16">
        <v>5</v>
      </c>
    </row>
    <row r="10" spans="1:8" s="1" customFormat="1">
      <c r="A10" s="16">
        <v>1</v>
      </c>
      <c r="B10" s="312" t="s">
        <v>83</v>
      </c>
      <c r="C10" s="312"/>
      <c r="D10" s="312"/>
      <c r="E10" s="17"/>
      <c r="F10" s="17"/>
      <c r="G10" s="17"/>
    </row>
    <row r="11" spans="1:8" s="1" customFormat="1">
      <c r="A11" s="17"/>
      <c r="B11" s="313" t="s">
        <v>84</v>
      </c>
      <c r="C11" s="313"/>
      <c r="D11" s="84"/>
      <c r="E11" s="17"/>
      <c r="F11" s="17"/>
      <c r="G11" s="17"/>
    </row>
    <row r="12" spans="1:8" s="1" customFormat="1" ht="14.25" customHeight="1">
      <c r="A12" s="17"/>
      <c r="B12" s="322" t="s">
        <v>85</v>
      </c>
      <c r="C12" s="322"/>
      <c r="D12" s="84"/>
      <c r="E12" s="17">
        <v>32225</v>
      </c>
      <c r="F12" s="17">
        <v>1.1000000000000001</v>
      </c>
      <c r="G12" s="17">
        <v>354</v>
      </c>
    </row>
    <row r="13" spans="1:8" s="1" customFormat="1" ht="2.25" hidden="1" customHeight="1">
      <c r="A13" s="17"/>
      <c r="B13" s="383" t="s">
        <v>86</v>
      </c>
      <c r="C13" s="383"/>
      <c r="D13" s="383"/>
      <c r="E13" s="17"/>
      <c r="F13" s="17"/>
      <c r="G13" s="17"/>
    </row>
    <row r="14" spans="1:8" s="1" customFormat="1" hidden="1">
      <c r="A14" s="17"/>
      <c r="B14" s="383" t="s">
        <v>87</v>
      </c>
      <c r="C14" s="383"/>
      <c r="D14" s="383"/>
      <c r="E14" s="17"/>
      <c r="F14" s="17"/>
      <c r="G14" s="17"/>
    </row>
    <row r="15" spans="1:8" s="1" customFormat="1" hidden="1">
      <c r="A15" s="17"/>
      <c r="B15" s="322" t="s">
        <v>88</v>
      </c>
      <c r="C15" s="322"/>
      <c r="D15" s="322"/>
      <c r="E15" s="17"/>
      <c r="F15" s="17"/>
      <c r="G15" s="17"/>
    </row>
    <row r="16" spans="1:8" s="1" customFormat="1" hidden="1">
      <c r="A16" s="17"/>
      <c r="B16" s="383" t="s">
        <v>86</v>
      </c>
      <c r="C16" s="383"/>
      <c r="D16" s="383"/>
      <c r="E16" s="17"/>
      <c r="F16" s="17"/>
      <c r="G16" s="17"/>
    </row>
    <row r="17" spans="1:7" s="1" customFormat="1" hidden="1">
      <c r="A17" s="17"/>
      <c r="B17" s="383" t="s">
        <v>87</v>
      </c>
      <c r="C17" s="383"/>
      <c r="D17" s="383"/>
      <c r="E17" s="17"/>
      <c r="F17" s="17"/>
      <c r="G17" s="17"/>
    </row>
    <row r="18" spans="1:7" s="1" customFormat="1" hidden="1">
      <c r="A18" s="16"/>
      <c r="B18" s="350"/>
      <c r="C18" s="350"/>
      <c r="D18" s="350"/>
      <c r="E18" s="17"/>
      <c r="F18" s="17"/>
      <c r="G18" s="17"/>
    </row>
    <row r="19" spans="1:7" s="1" customFormat="1">
      <c r="A19" s="16"/>
      <c r="B19" s="351" t="s">
        <v>220</v>
      </c>
      <c r="C19" s="351"/>
      <c r="D19" s="351"/>
      <c r="E19" s="17"/>
      <c r="F19" s="17"/>
      <c r="G19" s="18">
        <f>G12</f>
        <v>354</v>
      </c>
    </row>
    <row r="20" spans="1:7" s="1" customFormat="1">
      <c r="A20" s="17"/>
      <c r="B20" s="319" t="s">
        <v>22</v>
      </c>
      <c r="C20" s="319"/>
      <c r="D20" s="319"/>
      <c r="E20" s="17"/>
      <c r="F20" s="16" t="s">
        <v>23</v>
      </c>
      <c r="G20" s="18">
        <f>G19</f>
        <v>354</v>
      </c>
    </row>
    <row r="21" spans="1:7" s="1" customFormat="1">
      <c r="A21" s="85"/>
      <c r="B21" s="86"/>
      <c r="C21" s="86"/>
      <c r="D21" s="86"/>
      <c r="E21" s="85"/>
      <c r="F21" s="87"/>
      <c r="G21" s="88"/>
    </row>
    <row r="22" spans="1:7" s="1" customFormat="1" ht="15.75">
      <c r="A22" s="12" t="s">
        <v>89</v>
      </c>
    </row>
    <row r="23" spans="1:7" s="1" customFormat="1" ht="42" customHeight="1">
      <c r="A23" s="74" t="s">
        <v>48</v>
      </c>
      <c r="B23" s="318" t="s">
        <v>26</v>
      </c>
      <c r="C23" s="318"/>
      <c r="D23" s="74" t="s">
        <v>90</v>
      </c>
      <c r="E23" s="74" t="s">
        <v>81</v>
      </c>
      <c r="F23" s="74" t="s">
        <v>91</v>
      </c>
    </row>
    <row r="24" spans="1:7" s="1" customFormat="1">
      <c r="A24" s="16">
        <v>1</v>
      </c>
      <c r="B24" s="312">
        <v>2</v>
      </c>
      <c r="C24" s="312"/>
      <c r="D24" s="16">
        <v>3</v>
      </c>
      <c r="E24" s="16">
        <v>4</v>
      </c>
      <c r="F24" s="16">
        <v>5</v>
      </c>
    </row>
    <row r="25" spans="1:7" s="1" customFormat="1">
      <c r="A25" s="16">
        <v>1</v>
      </c>
      <c r="B25" s="312" t="s">
        <v>92</v>
      </c>
      <c r="C25" s="312"/>
      <c r="D25" s="17"/>
      <c r="E25" s="17"/>
      <c r="F25" s="17"/>
    </row>
    <row r="26" spans="1:7" s="1" customFormat="1" ht="30">
      <c r="A26" s="17"/>
      <c r="B26" s="17"/>
      <c r="C26" s="16" t="s">
        <v>93</v>
      </c>
      <c r="D26" s="17">
        <v>3934608.2</v>
      </c>
      <c r="E26" s="17">
        <v>1.5</v>
      </c>
      <c r="F26" s="17">
        <v>59026</v>
      </c>
    </row>
    <row r="27" spans="1:7" s="1" customFormat="1">
      <c r="A27" s="16"/>
      <c r="B27" s="351" t="s">
        <v>220</v>
      </c>
      <c r="C27" s="351"/>
      <c r="D27" s="18"/>
      <c r="E27" s="18"/>
      <c r="F27" s="18">
        <f>F26</f>
        <v>59026</v>
      </c>
    </row>
    <row r="28" spans="1:7" s="1" customFormat="1">
      <c r="A28" s="17"/>
      <c r="B28" s="319" t="s">
        <v>22</v>
      </c>
      <c r="C28" s="319"/>
      <c r="D28" s="14" t="s">
        <v>23</v>
      </c>
      <c r="E28" s="14" t="s">
        <v>23</v>
      </c>
      <c r="F28" s="18">
        <f>F27</f>
        <v>59026</v>
      </c>
    </row>
    <row r="29" spans="1:7" s="1" customFormat="1" ht="17.25" customHeight="1">
      <c r="A29" s="85"/>
      <c r="B29" s="86"/>
      <c r="C29" s="86"/>
      <c r="D29" s="86"/>
      <c r="E29" s="86"/>
      <c r="F29" s="88"/>
      <c r="G29" s="1">
        <f>G20+F28</f>
        <v>59380</v>
      </c>
    </row>
    <row r="30" spans="1:7" s="1" customFormat="1" ht="15.75">
      <c r="A30" s="12" t="s">
        <v>94</v>
      </c>
    </row>
    <row r="31" spans="1:7" s="1" customFormat="1">
      <c r="A31" s="89"/>
      <c r="B31" s="89"/>
      <c r="C31" s="89"/>
    </row>
    <row r="32" spans="1:7" s="1" customFormat="1" ht="33.75">
      <c r="A32" s="10" t="s">
        <v>7</v>
      </c>
      <c r="B32" s="385">
        <v>853291</v>
      </c>
      <c r="C32" s="386"/>
    </row>
    <row r="33" spans="1:6" s="1" customFormat="1">
      <c r="A33" s="9"/>
      <c r="B33" s="387"/>
      <c r="C33" s="387"/>
    </row>
    <row r="34" spans="1:6" s="1" customFormat="1" ht="15.75" customHeight="1">
      <c r="A34" s="326" t="s">
        <v>8</v>
      </c>
      <c r="B34" s="326"/>
      <c r="C34" s="90" t="s">
        <v>215</v>
      </c>
    </row>
    <row r="35" spans="1:6" s="1" customFormat="1">
      <c r="A35" s="91"/>
    </row>
    <row r="36" spans="1:6" s="1" customFormat="1">
      <c r="A36" s="33" t="s">
        <v>25</v>
      </c>
      <c r="B36" s="313" t="s">
        <v>26</v>
      </c>
      <c r="C36" s="313"/>
      <c r="D36" s="313" t="s">
        <v>221</v>
      </c>
      <c r="E36" s="313" t="s">
        <v>81</v>
      </c>
      <c r="F36" s="313" t="s">
        <v>95</v>
      </c>
    </row>
    <row r="37" spans="1:6" s="1" customFormat="1">
      <c r="A37" s="33" t="s">
        <v>30</v>
      </c>
      <c r="B37" s="313"/>
      <c r="C37" s="313"/>
      <c r="D37" s="313"/>
      <c r="E37" s="313"/>
      <c r="F37" s="313"/>
    </row>
    <row r="38" spans="1:6" s="1" customFormat="1" ht="14.25" customHeight="1">
      <c r="A38" s="33">
        <v>1</v>
      </c>
      <c r="B38" s="313">
        <v>2</v>
      </c>
      <c r="C38" s="313"/>
      <c r="D38" s="33">
        <v>3</v>
      </c>
      <c r="E38" s="33">
        <v>4</v>
      </c>
      <c r="F38" s="33">
        <v>5</v>
      </c>
    </row>
    <row r="39" spans="1:6" s="83" customFormat="1" hidden="1">
      <c r="A39" s="92">
        <v>1</v>
      </c>
      <c r="B39" s="390" t="s">
        <v>96</v>
      </c>
      <c r="C39" s="390"/>
      <c r="D39" s="93"/>
      <c r="E39" s="93"/>
      <c r="F39" s="93"/>
    </row>
    <row r="40" spans="1:6" s="83" customFormat="1" hidden="1">
      <c r="A40" s="93"/>
      <c r="B40" s="384" t="s">
        <v>97</v>
      </c>
      <c r="C40" s="384"/>
      <c r="D40" s="93"/>
      <c r="E40" s="93"/>
      <c r="F40" s="93"/>
    </row>
    <row r="41" spans="1:6" s="1" customFormat="1" ht="30.75" customHeight="1">
      <c r="A41" s="16">
        <v>1</v>
      </c>
      <c r="B41" s="312" t="s">
        <v>222</v>
      </c>
      <c r="C41" s="312"/>
      <c r="D41" s="17">
        <v>0.83499999999999996</v>
      </c>
      <c r="E41" s="17">
        <v>2.2000000000000002</v>
      </c>
      <c r="F41" s="17">
        <v>6568.19</v>
      </c>
    </row>
    <row r="42" spans="1:6" s="1" customFormat="1">
      <c r="A42" s="17"/>
      <c r="B42" s="322"/>
      <c r="C42" s="322"/>
      <c r="D42" s="17"/>
      <c r="E42" s="17"/>
      <c r="F42" s="17"/>
    </row>
    <row r="43" spans="1:6" s="1" customFormat="1">
      <c r="A43" s="16"/>
      <c r="B43" s="351" t="s">
        <v>223</v>
      </c>
      <c r="C43" s="351"/>
      <c r="D43" s="18"/>
      <c r="E43" s="18"/>
      <c r="F43" s="18">
        <f>F41</f>
        <v>6568.19</v>
      </c>
    </row>
    <row r="44" spans="1:6" s="1" customFormat="1">
      <c r="A44" s="17"/>
      <c r="B44" s="319" t="s">
        <v>22</v>
      </c>
      <c r="C44" s="319"/>
      <c r="D44" s="14" t="s">
        <v>23</v>
      </c>
      <c r="E44" s="14" t="s">
        <v>23</v>
      </c>
      <c r="F44" s="18">
        <f>F43</f>
        <v>6568.19</v>
      </c>
    </row>
    <row r="46" spans="1:6" ht="15.75">
      <c r="A46" s="12" t="s">
        <v>224</v>
      </c>
      <c r="B46" s="1"/>
      <c r="C46" s="1"/>
      <c r="D46" s="1"/>
    </row>
    <row r="47" spans="1:6">
      <c r="A47" s="388" t="s">
        <v>225</v>
      </c>
      <c r="B47" s="389"/>
      <c r="C47" s="389"/>
      <c r="D47" s="389"/>
    </row>
    <row r="48" spans="1:6" ht="33.75">
      <c r="A48" s="10" t="s">
        <v>7</v>
      </c>
      <c r="B48" s="385">
        <v>853292</v>
      </c>
      <c r="C48" s="386"/>
      <c r="D48" s="1"/>
    </row>
    <row r="49" spans="1:5">
      <c r="A49" s="9"/>
      <c r="B49" s="387"/>
      <c r="C49" s="387"/>
      <c r="D49" s="1"/>
    </row>
    <row r="50" spans="1:5" ht="15.75">
      <c r="A50" s="326" t="s">
        <v>8</v>
      </c>
      <c r="B50" s="326"/>
      <c r="C50" s="90" t="s">
        <v>215</v>
      </c>
      <c r="D50" s="1"/>
    </row>
    <row r="52" spans="1:5">
      <c r="A52" s="33" t="s">
        <v>25</v>
      </c>
      <c r="B52" s="313" t="s">
        <v>74</v>
      </c>
      <c r="C52" s="313" t="s">
        <v>226</v>
      </c>
      <c r="D52" s="313" t="s">
        <v>227</v>
      </c>
      <c r="E52" s="313" t="s">
        <v>77</v>
      </c>
    </row>
    <row r="53" spans="1:5">
      <c r="A53" s="33" t="s">
        <v>30</v>
      </c>
      <c r="B53" s="313"/>
      <c r="C53" s="313"/>
      <c r="D53" s="313"/>
      <c r="E53" s="313"/>
    </row>
    <row r="54" spans="1:5">
      <c r="A54" s="33">
        <v>1</v>
      </c>
      <c r="B54" s="33">
        <v>2</v>
      </c>
      <c r="C54" s="33">
        <v>3</v>
      </c>
      <c r="D54" s="33">
        <v>4</v>
      </c>
      <c r="E54" s="33">
        <v>5</v>
      </c>
    </row>
    <row r="55" spans="1:5">
      <c r="A55" s="16">
        <v>1</v>
      </c>
      <c r="B55" s="16" t="s">
        <v>228</v>
      </c>
      <c r="C55" s="17">
        <v>1</v>
      </c>
      <c r="D55" s="17">
        <v>145.41999999999999</v>
      </c>
      <c r="E55" s="17">
        <v>0</v>
      </c>
    </row>
    <row r="56" spans="1:5">
      <c r="A56" s="17"/>
      <c r="B56" s="14" t="s">
        <v>229</v>
      </c>
      <c r="C56" s="14"/>
      <c r="D56" s="14"/>
      <c r="E56" s="18">
        <f>E55</f>
        <v>0</v>
      </c>
    </row>
    <row r="57" spans="1:5">
      <c r="A57" s="17"/>
      <c r="B57" s="14" t="s">
        <v>22</v>
      </c>
      <c r="C57" s="14" t="s">
        <v>23</v>
      </c>
      <c r="D57" s="14" t="s">
        <v>23</v>
      </c>
      <c r="E57" s="18">
        <f>E56</f>
        <v>0</v>
      </c>
    </row>
  </sheetData>
  <mergeCells count="44">
    <mergeCell ref="E36:E37"/>
    <mergeCell ref="E52:E53"/>
    <mergeCell ref="F36:F37"/>
    <mergeCell ref="B36:C37"/>
    <mergeCell ref="A50:B50"/>
    <mergeCell ref="B52:B53"/>
    <mergeCell ref="C52:C53"/>
    <mergeCell ref="D36:D37"/>
    <mergeCell ref="D52:D53"/>
    <mergeCell ref="B43:C43"/>
    <mergeCell ref="B44:C44"/>
    <mergeCell ref="A47:D47"/>
    <mergeCell ref="B48:C48"/>
    <mergeCell ref="B49:C49"/>
    <mergeCell ref="B38:C38"/>
    <mergeCell ref="B39:C39"/>
    <mergeCell ref="B40:C40"/>
    <mergeCell ref="B41:C41"/>
    <mergeCell ref="B42:C42"/>
    <mergeCell ref="B27:C27"/>
    <mergeCell ref="B28:C28"/>
    <mergeCell ref="B32:C32"/>
    <mergeCell ref="B33:C33"/>
    <mergeCell ref="A34:B34"/>
    <mergeCell ref="B19:D19"/>
    <mergeCell ref="B20:D20"/>
    <mergeCell ref="B23:C23"/>
    <mergeCell ref="B24:C24"/>
    <mergeCell ref="B25:C25"/>
    <mergeCell ref="B14:D14"/>
    <mergeCell ref="B15:D15"/>
    <mergeCell ref="B16:D16"/>
    <mergeCell ref="B17:D17"/>
    <mergeCell ref="B18:D18"/>
    <mergeCell ref="B9:D9"/>
    <mergeCell ref="B10:D10"/>
    <mergeCell ref="B11:C11"/>
    <mergeCell ref="B12:C12"/>
    <mergeCell ref="B13:D13"/>
    <mergeCell ref="A1:G1"/>
    <mergeCell ref="B4:C4"/>
    <mergeCell ref="B5:C5"/>
    <mergeCell ref="A6:B6"/>
    <mergeCell ref="B8:D8"/>
  </mergeCells>
  <pageMargins left="0.70763888888888904" right="0.70763888888888904" top="0.74791666666666701" bottom="0.74791666666666701" header="0.31388888888888899" footer="0.31388888888888899"/>
  <pageSetup paperSize="9" scale="88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2"/>
  <sheetViews>
    <sheetView topLeftCell="A2" workbookViewId="0">
      <selection activeCell="C29" sqref="C29"/>
    </sheetView>
  </sheetViews>
  <sheetFormatPr defaultColWidth="9" defaultRowHeight="15"/>
  <cols>
    <col min="2" max="2" width="34.7109375" customWidth="1"/>
    <col min="3" max="3" width="13.85546875" customWidth="1"/>
    <col min="4" max="4" width="15.7109375" customWidth="1"/>
    <col min="5" max="5" width="16.5703125" customWidth="1"/>
    <col min="6" max="6" width="15.140625" customWidth="1"/>
    <col min="7" max="7" width="16.85546875" customWidth="1"/>
    <col min="8" max="8" width="13.85546875" customWidth="1"/>
    <col min="9" max="9" width="12" customWidth="1"/>
    <col min="10" max="10" width="13.7109375" customWidth="1"/>
  </cols>
  <sheetData>
    <row r="1" spans="1:10">
      <c r="A1" s="4"/>
      <c r="G1" s="248"/>
      <c r="H1" s="248"/>
      <c r="I1" s="248"/>
      <c r="J1" s="248"/>
    </row>
    <row r="2" spans="1:10" ht="1.5" customHeight="1">
      <c r="A2" s="4"/>
      <c r="G2" s="249"/>
      <c r="H2" s="249"/>
      <c r="I2" s="249"/>
      <c r="J2" s="249"/>
    </row>
    <row r="3" spans="1:10" hidden="1">
      <c r="A3" s="4"/>
      <c r="G3" s="249"/>
      <c r="H3" s="249"/>
      <c r="I3" s="249"/>
      <c r="J3" s="249"/>
    </row>
    <row r="4" spans="1:10" hidden="1">
      <c r="A4" s="4"/>
      <c r="G4" s="249"/>
      <c r="H4" s="249"/>
      <c r="I4" s="249"/>
      <c r="J4" s="249"/>
    </row>
    <row r="5" spans="1:10" hidden="1">
      <c r="A5" s="4"/>
      <c r="G5" s="249"/>
      <c r="H5" s="249"/>
      <c r="I5" s="249"/>
      <c r="J5" s="249"/>
    </row>
    <row r="6" spans="1:10" ht="72" hidden="1" customHeight="1">
      <c r="A6" s="4"/>
      <c r="G6" s="255"/>
      <c r="H6" s="255"/>
      <c r="I6" s="255"/>
      <c r="J6" s="255"/>
    </row>
    <row r="7" spans="1:10" ht="62.25" customHeight="1">
      <c r="A7" s="251" t="s">
        <v>5</v>
      </c>
      <c r="B7" s="251"/>
      <c r="C7" s="251"/>
      <c r="D7" s="251"/>
      <c r="E7" s="251"/>
      <c r="F7" s="5"/>
      <c r="G7" s="5"/>
      <c r="H7" s="5"/>
    </row>
    <row r="8" spans="1:10" ht="43.5" customHeight="1">
      <c r="A8" s="251" t="s">
        <v>100</v>
      </c>
      <c r="B8" s="251"/>
      <c r="C8" s="251"/>
      <c r="D8" s="251"/>
      <c r="E8" s="251"/>
    </row>
    <row r="9" spans="1:10">
      <c r="A9" s="7"/>
      <c r="B9" s="7"/>
      <c r="C9" s="7"/>
    </row>
    <row r="10" spans="1:10" ht="33.75">
      <c r="A10" s="8" t="s">
        <v>7</v>
      </c>
      <c r="B10" s="252"/>
      <c r="C10" s="252"/>
    </row>
    <row r="11" spans="1:10">
      <c r="A11" s="30"/>
      <c r="B11" s="253"/>
      <c r="C11" s="253"/>
    </row>
    <row r="12" spans="1:10">
      <c r="A12" s="254" t="s">
        <v>8</v>
      </c>
      <c r="B12" s="254"/>
      <c r="C12" s="39"/>
    </row>
    <row r="13" spans="1:10">
      <c r="A13" s="4"/>
    </row>
    <row r="14" spans="1:10">
      <c r="A14" s="7"/>
      <c r="B14" s="7"/>
      <c r="C14" s="7"/>
      <c r="D14" s="7"/>
      <c r="E14" s="7"/>
    </row>
    <row r="15" spans="1:10">
      <c r="A15" s="40" t="s">
        <v>25</v>
      </c>
      <c r="B15" s="302" t="s">
        <v>74</v>
      </c>
      <c r="C15" s="302" t="s">
        <v>75</v>
      </c>
      <c r="D15" s="302" t="s">
        <v>76</v>
      </c>
      <c r="E15" s="302" t="s">
        <v>77</v>
      </c>
    </row>
    <row r="16" spans="1:10">
      <c r="A16" s="42" t="s">
        <v>30</v>
      </c>
      <c r="B16" s="301"/>
      <c r="C16" s="301"/>
      <c r="D16" s="301"/>
      <c r="E16" s="301"/>
    </row>
    <row r="17" spans="1:5">
      <c r="A17" s="80">
        <v>1</v>
      </c>
      <c r="B17" s="81">
        <v>2</v>
      </c>
      <c r="C17" s="81">
        <v>3</v>
      </c>
      <c r="D17" s="81">
        <v>4</v>
      </c>
      <c r="E17" s="81">
        <v>5</v>
      </c>
    </row>
    <row r="18" spans="1:5">
      <c r="A18" s="42"/>
      <c r="B18" s="46"/>
      <c r="C18" s="46"/>
      <c r="D18" s="46"/>
      <c r="E18" s="46"/>
    </row>
    <row r="19" spans="1:5">
      <c r="A19" s="42"/>
      <c r="B19" s="82"/>
      <c r="C19" s="82"/>
      <c r="D19" s="82"/>
      <c r="E19" s="82"/>
    </row>
    <row r="20" spans="1:5">
      <c r="A20" s="42"/>
      <c r="B20" s="46"/>
      <c r="C20" s="46"/>
      <c r="D20" s="46"/>
      <c r="E20" s="46"/>
    </row>
    <row r="21" spans="1:5">
      <c r="A21" s="42"/>
      <c r="B21" s="82"/>
      <c r="C21" s="46"/>
      <c r="D21" s="46"/>
      <c r="E21" s="82"/>
    </row>
    <row r="22" spans="1:5">
      <c r="A22" s="45"/>
      <c r="B22" s="43"/>
      <c r="C22" s="43"/>
      <c r="D22" s="43"/>
      <c r="E22" s="82"/>
    </row>
  </sheetData>
  <mergeCells count="15">
    <mergeCell ref="A12:B12"/>
    <mergeCell ref="B15:B16"/>
    <mergeCell ref="C15:C16"/>
    <mergeCell ref="D15:D16"/>
    <mergeCell ref="E15:E16"/>
    <mergeCell ref="G6:J6"/>
    <mergeCell ref="A7:E7"/>
    <mergeCell ref="A8:E8"/>
    <mergeCell ref="B10:C10"/>
    <mergeCell ref="B11:C11"/>
    <mergeCell ref="G1:J1"/>
    <mergeCell ref="G2:J2"/>
    <mergeCell ref="G3:J3"/>
    <mergeCell ref="G4:J4"/>
    <mergeCell ref="G5:J5"/>
  </mergeCells>
  <pageMargins left="0.69930555555555596" right="0.69930555555555596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4"/>
  <sheetViews>
    <sheetView workbookViewId="0">
      <selection activeCell="F21" sqref="F21"/>
    </sheetView>
  </sheetViews>
  <sheetFormatPr defaultColWidth="9" defaultRowHeight="15"/>
  <cols>
    <col min="2" max="2" width="33" customWidth="1"/>
    <col min="3" max="3" width="13.85546875" customWidth="1"/>
    <col min="4" max="4" width="15.7109375" customWidth="1"/>
    <col min="5" max="5" width="16.5703125" customWidth="1"/>
    <col min="6" max="6" width="15.140625" customWidth="1"/>
    <col min="7" max="7" width="16.85546875" customWidth="1"/>
    <col min="8" max="8" width="13.85546875" customWidth="1"/>
    <col min="9" max="9" width="12" customWidth="1"/>
    <col min="10" max="10" width="13.7109375" customWidth="1"/>
  </cols>
  <sheetData>
    <row r="1" spans="1:10" ht="14.25" customHeight="1">
      <c r="A1" s="4"/>
      <c r="G1" s="391"/>
      <c r="H1" s="391"/>
      <c r="I1" s="391"/>
      <c r="J1" s="391"/>
    </row>
    <row r="2" spans="1:10" hidden="1">
      <c r="A2" s="4"/>
      <c r="G2" s="392"/>
      <c r="H2" s="392"/>
      <c r="I2" s="392"/>
      <c r="J2" s="392"/>
    </row>
    <row r="3" spans="1:10" hidden="1">
      <c r="A3" s="4"/>
      <c r="G3" s="392"/>
      <c r="H3" s="392"/>
      <c r="I3" s="392"/>
      <c r="J3" s="392"/>
    </row>
    <row r="4" spans="1:10" hidden="1">
      <c r="A4" s="4"/>
      <c r="G4" s="392"/>
      <c r="H4" s="392"/>
      <c r="I4" s="392"/>
      <c r="J4" s="392"/>
    </row>
    <row r="5" spans="1:10" hidden="1">
      <c r="A5" s="4"/>
      <c r="G5" s="392"/>
      <c r="H5" s="392"/>
      <c r="I5" s="392"/>
      <c r="J5" s="392"/>
    </row>
    <row r="6" spans="1:10" ht="18" hidden="1" customHeight="1">
      <c r="A6" s="4"/>
      <c r="G6" s="250"/>
      <c r="H6" s="250"/>
      <c r="I6" s="250"/>
      <c r="J6" s="250"/>
    </row>
    <row r="7" spans="1:10" ht="48.75" customHeight="1">
      <c r="A7" s="393" t="s">
        <v>174</v>
      </c>
      <c r="B7" s="393"/>
      <c r="C7" s="393"/>
      <c r="D7" s="393"/>
      <c r="E7" s="393"/>
      <c r="F7" s="5"/>
      <c r="G7" s="5"/>
      <c r="H7" s="5"/>
    </row>
    <row r="8" spans="1:10" ht="18.75">
      <c r="A8" s="299" t="s">
        <v>101</v>
      </c>
      <c r="B8" s="299"/>
      <c r="C8" s="299"/>
      <c r="D8" s="299"/>
      <c r="E8" s="299"/>
    </row>
    <row r="9" spans="1:10">
      <c r="A9" s="7"/>
      <c r="B9" s="7"/>
      <c r="C9" s="7"/>
    </row>
    <row r="10" spans="1:10" ht="33.75">
      <c r="A10" s="8" t="s">
        <v>7</v>
      </c>
      <c r="B10" s="394">
        <v>244296</v>
      </c>
      <c r="C10" s="395"/>
    </row>
    <row r="11" spans="1:10">
      <c r="A11" s="30"/>
      <c r="B11" s="253"/>
      <c r="C11" s="253"/>
    </row>
    <row r="12" spans="1:10" ht="15.75" customHeight="1">
      <c r="A12" s="254" t="s">
        <v>8</v>
      </c>
      <c r="B12" s="254"/>
      <c r="C12" s="31" t="s">
        <v>199</v>
      </c>
    </row>
    <row r="13" spans="1:10">
      <c r="A13" s="4"/>
    </row>
    <row r="14" spans="1:10">
      <c r="A14" s="7"/>
      <c r="B14" s="7"/>
      <c r="C14" s="7"/>
      <c r="D14" s="7"/>
      <c r="E14" s="7"/>
    </row>
    <row r="15" spans="1:10" s="1" customFormat="1">
      <c r="A15" s="33" t="s">
        <v>25</v>
      </c>
      <c r="B15" s="313" t="s">
        <v>74</v>
      </c>
      <c r="C15" s="313" t="s">
        <v>226</v>
      </c>
      <c r="D15" s="313" t="s">
        <v>227</v>
      </c>
      <c r="E15" s="313" t="s">
        <v>77</v>
      </c>
    </row>
    <row r="16" spans="1:10" s="1" customFormat="1" ht="34.5" customHeight="1">
      <c r="A16" s="33" t="s">
        <v>30</v>
      </c>
      <c r="B16" s="313"/>
      <c r="C16" s="313"/>
      <c r="D16" s="313"/>
      <c r="E16" s="313"/>
    </row>
    <row r="17" spans="1:5" s="1" customFormat="1">
      <c r="A17" s="33">
        <v>1</v>
      </c>
      <c r="B17" s="33">
        <v>2</v>
      </c>
      <c r="C17" s="33">
        <v>3</v>
      </c>
      <c r="D17" s="33">
        <v>4</v>
      </c>
      <c r="E17" s="33">
        <v>5</v>
      </c>
    </row>
    <row r="18" spans="1:5" s="1" customFormat="1" ht="16.5" customHeight="1">
      <c r="A18" s="16">
        <v>1</v>
      </c>
      <c r="B18" s="16" t="s">
        <v>230</v>
      </c>
      <c r="C18" s="17"/>
      <c r="D18" s="17"/>
      <c r="E18" s="17"/>
    </row>
    <row r="19" spans="1:5" s="1" customFormat="1" hidden="1">
      <c r="A19" s="16"/>
      <c r="B19" s="17" t="s">
        <v>231</v>
      </c>
      <c r="C19" s="17">
        <v>0</v>
      </c>
      <c r="D19" s="17">
        <v>0</v>
      </c>
      <c r="E19" s="17">
        <f t="shared" ref="E19:E22" si="0">D19*C19</f>
        <v>0</v>
      </c>
    </row>
    <row r="20" spans="1:5" s="1" customFormat="1" hidden="1">
      <c r="A20" s="16"/>
      <c r="B20" s="17" t="s">
        <v>232</v>
      </c>
      <c r="C20" s="17">
        <v>0</v>
      </c>
      <c r="D20" s="17">
        <v>0</v>
      </c>
      <c r="E20" s="17">
        <f t="shared" si="0"/>
        <v>0</v>
      </c>
    </row>
    <row r="21" spans="1:5" s="1" customFormat="1">
      <c r="A21" s="16"/>
      <c r="B21" s="17" t="s">
        <v>233</v>
      </c>
      <c r="C21" s="17">
        <v>10</v>
      </c>
      <c r="D21" s="17">
        <v>200</v>
      </c>
      <c r="E21" s="17">
        <v>0</v>
      </c>
    </row>
    <row r="22" spans="1:5" s="1" customFormat="1">
      <c r="A22" s="16"/>
      <c r="B22" s="17" t="s">
        <v>234</v>
      </c>
      <c r="C22" s="17">
        <v>0</v>
      </c>
      <c r="D22" s="17">
        <v>70</v>
      </c>
      <c r="E22" s="17">
        <f t="shared" si="0"/>
        <v>0</v>
      </c>
    </row>
    <row r="23" spans="1:5" s="1" customFormat="1">
      <c r="A23" s="17"/>
      <c r="B23" s="14" t="s">
        <v>229</v>
      </c>
      <c r="C23" s="14"/>
      <c r="D23" s="14"/>
      <c r="E23" s="18">
        <f>E19+E20+E21+E22</f>
        <v>0</v>
      </c>
    </row>
    <row r="24" spans="1:5" s="1" customFormat="1">
      <c r="A24" s="17"/>
      <c r="B24" s="14" t="s">
        <v>22</v>
      </c>
      <c r="C24" s="14" t="s">
        <v>23</v>
      </c>
      <c r="D24" s="14" t="s">
        <v>23</v>
      </c>
      <c r="E24" s="18">
        <f>E23</f>
        <v>0</v>
      </c>
    </row>
  </sheetData>
  <mergeCells count="15">
    <mergeCell ref="A12:B12"/>
    <mergeCell ref="B15:B16"/>
    <mergeCell ref="C15:C16"/>
    <mergeCell ref="D15:D16"/>
    <mergeCell ref="E15:E16"/>
    <mergeCell ref="G6:J6"/>
    <mergeCell ref="A7:E7"/>
    <mergeCell ref="A8:E8"/>
    <mergeCell ref="B10:C10"/>
    <mergeCell ref="B11:C11"/>
    <mergeCell ref="G1:J1"/>
    <mergeCell ref="G2:J2"/>
    <mergeCell ref="G3:J3"/>
    <mergeCell ref="G4:J4"/>
    <mergeCell ref="G5:J5"/>
  </mergeCells>
  <pageMargins left="0.69930555555555596" right="0.69930555555555596" top="0.75" bottom="0.75" header="0.3" footer="0.3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550"/>
  <sheetViews>
    <sheetView topLeftCell="A97" workbookViewId="0">
      <selection activeCell="H133" sqref="H133"/>
    </sheetView>
  </sheetViews>
  <sheetFormatPr defaultColWidth="9" defaultRowHeight="15"/>
  <cols>
    <col min="2" max="2" width="34.7109375" customWidth="1"/>
    <col min="3" max="3" width="13.85546875" customWidth="1"/>
    <col min="4" max="4" width="17.85546875" customWidth="1"/>
    <col min="5" max="5" width="19.28515625" customWidth="1"/>
    <col min="6" max="6" width="20" customWidth="1"/>
    <col min="7" max="7" width="16.28515625" customWidth="1"/>
    <col min="8" max="8" width="13.85546875" customWidth="1"/>
    <col min="9" max="9" width="12" customWidth="1"/>
    <col min="10" max="10" width="13.7109375" customWidth="1"/>
    <col min="13" max="13" width="9.5703125"/>
  </cols>
  <sheetData>
    <row r="1" spans="1:10" ht="11.25" customHeight="1">
      <c r="A1" s="4"/>
      <c r="G1" s="391"/>
      <c r="H1" s="391"/>
      <c r="I1" s="391"/>
      <c r="J1" s="391"/>
    </row>
    <row r="2" spans="1:10" hidden="1">
      <c r="A2" s="4"/>
      <c r="G2" s="392"/>
      <c r="H2" s="392"/>
      <c r="I2" s="392"/>
      <c r="J2" s="392"/>
    </row>
    <row r="3" spans="1:10" hidden="1">
      <c r="A3" s="4"/>
      <c r="G3" s="392"/>
      <c r="H3" s="392"/>
      <c r="I3" s="392"/>
      <c r="J3" s="392"/>
    </row>
    <row r="4" spans="1:10" hidden="1">
      <c r="A4" s="4"/>
      <c r="G4" s="392"/>
      <c r="H4" s="392"/>
      <c r="I4" s="392"/>
      <c r="J4" s="392"/>
    </row>
    <row r="5" spans="1:10" hidden="1">
      <c r="A5" s="4"/>
      <c r="G5" s="392"/>
      <c r="H5" s="392"/>
      <c r="I5" s="392"/>
      <c r="J5" s="392"/>
    </row>
    <row r="6" spans="1:10" ht="72" hidden="1" customHeight="1">
      <c r="A6" s="4"/>
      <c r="G6" s="250"/>
      <c r="H6" s="250"/>
      <c r="I6" s="250"/>
      <c r="J6" s="250"/>
    </row>
    <row r="7" spans="1:10" ht="48.75" customHeight="1">
      <c r="A7" s="310" t="s">
        <v>5</v>
      </c>
      <c r="B7" s="310"/>
      <c r="C7" s="310"/>
      <c r="D7" s="310"/>
      <c r="E7" s="310"/>
      <c r="F7" s="310"/>
      <c r="G7" s="5"/>
      <c r="H7" s="5"/>
    </row>
    <row r="8" spans="1:10" ht="18.75">
      <c r="A8" s="6" t="s">
        <v>103</v>
      </c>
    </row>
    <row r="9" spans="1:10">
      <c r="A9" s="7"/>
      <c r="B9" s="7"/>
      <c r="C9" s="7"/>
    </row>
    <row r="10" spans="1:10" ht="33.75">
      <c r="A10" s="8" t="s">
        <v>7</v>
      </c>
      <c r="B10" s="381">
        <v>244221</v>
      </c>
      <c r="C10" s="382"/>
    </row>
    <row r="11" spans="1:10" s="1" customFormat="1">
      <c r="A11" s="9"/>
      <c r="B11" s="387"/>
      <c r="C11" s="387"/>
    </row>
    <row r="12" spans="1:10" s="1" customFormat="1" ht="15.75" customHeight="1">
      <c r="A12" s="326" t="s">
        <v>8</v>
      </c>
      <c r="B12" s="326"/>
      <c r="C12" s="11" t="s">
        <v>199</v>
      </c>
    </row>
    <row r="13" spans="1:10" s="1" customFormat="1" ht="15.75">
      <c r="A13" s="12" t="s">
        <v>104</v>
      </c>
    </row>
    <row r="14" spans="1:10" s="1" customFormat="1" ht="24">
      <c r="A14" s="13" t="s">
        <v>48</v>
      </c>
      <c r="B14" s="14" t="s">
        <v>26</v>
      </c>
      <c r="C14" s="15" t="s">
        <v>106</v>
      </c>
      <c r="D14" s="15" t="s">
        <v>235</v>
      </c>
      <c r="E14" s="15" t="s">
        <v>236</v>
      </c>
      <c r="F14" s="15" t="s">
        <v>51</v>
      </c>
    </row>
    <row r="15" spans="1:10" s="1" customFormat="1">
      <c r="A15" s="16">
        <v>1</v>
      </c>
      <c r="B15" s="16">
        <v>2</v>
      </c>
      <c r="C15" s="16">
        <v>3</v>
      </c>
      <c r="D15" s="16">
        <v>4</v>
      </c>
      <c r="E15" s="16">
        <v>5</v>
      </c>
      <c r="F15" s="16">
        <v>6</v>
      </c>
    </row>
    <row r="16" spans="1:10" s="1" customFormat="1" ht="18.75" customHeight="1">
      <c r="A16" s="17"/>
      <c r="B16" s="16" t="s">
        <v>109</v>
      </c>
      <c r="C16" s="17">
        <v>1</v>
      </c>
      <c r="D16" s="17">
        <v>12</v>
      </c>
      <c r="E16" s="17">
        <v>825</v>
      </c>
      <c r="F16" s="17">
        <f>E16*D16*C16</f>
        <v>9900</v>
      </c>
    </row>
    <row r="17" spans="1:6" s="1" customFormat="1" ht="60" hidden="1">
      <c r="A17" s="17"/>
      <c r="B17" s="16" t="s">
        <v>110</v>
      </c>
      <c r="C17" s="17"/>
      <c r="D17" s="17"/>
      <c r="E17" s="17"/>
      <c r="F17" s="17"/>
    </row>
    <row r="18" spans="1:6" s="1" customFormat="1" hidden="1">
      <c r="A18" s="17"/>
      <c r="B18" s="16" t="s">
        <v>111</v>
      </c>
      <c r="C18" s="17"/>
      <c r="D18" s="17"/>
      <c r="E18" s="17"/>
      <c r="F18" s="17"/>
    </row>
    <row r="19" spans="1:6" s="1" customFormat="1" ht="45" hidden="1">
      <c r="A19" s="17"/>
      <c r="B19" s="16" t="s">
        <v>112</v>
      </c>
      <c r="C19" s="17"/>
      <c r="D19" s="17"/>
      <c r="E19" s="17"/>
      <c r="F19" s="17"/>
    </row>
    <row r="20" spans="1:6" s="1" customFormat="1" ht="18.75" hidden="1" customHeight="1">
      <c r="A20" s="17"/>
      <c r="B20" s="16" t="s">
        <v>113</v>
      </c>
      <c r="C20" s="17"/>
      <c r="D20" s="17"/>
      <c r="E20" s="17"/>
      <c r="F20" s="17"/>
    </row>
    <row r="21" spans="1:6" s="1" customFormat="1" ht="15" hidden="1" customHeight="1">
      <c r="A21" s="17"/>
      <c r="B21" s="16" t="s">
        <v>114</v>
      </c>
      <c r="C21" s="17"/>
      <c r="D21" s="17"/>
      <c r="E21" s="17"/>
      <c r="F21" s="17"/>
    </row>
    <row r="22" spans="1:6" s="1" customFormat="1" ht="17.25" customHeight="1">
      <c r="A22" s="17"/>
      <c r="B22" s="16" t="s">
        <v>115</v>
      </c>
      <c r="C22" s="17">
        <v>1</v>
      </c>
      <c r="D22" s="17">
        <v>12</v>
      </c>
      <c r="E22" s="17">
        <v>1512.5</v>
      </c>
      <c r="F22" s="17">
        <f>E22*D22*C22</f>
        <v>18150</v>
      </c>
    </row>
    <row r="23" spans="1:6" s="1" customFormat="1" ht="15" hidden="1" customHeight="1">
      <c r="A23" s="17"/>
      <c r="B23" s="16" t="s">
        <v>116</v>
      </c>
      <c r="C23" s="17"/>
      <c r="D23" s="17"/>
      <c r="E23" s="17"/>
      <c r="F23" s="17"/>
    </row>
    <row r="24" spans="1:6" s="1" customFormat="1" ht="15" customHeight="1">
      <c r="A24" s="16"/>
      <c r="B24" s="17"/>
      <c r="C24" s="17"/>
      <c r="D24" s="17"/>
      <c r="E24" s="17"/>
      <c r="F24" s="17"/>
    </row>
    <row r="25" spans="1:6" s="1" customFormat="1">
      <c r="A25" s="16"/>
      <c r="B25" s="18" t="s">
        <v>204</v>
      </c>
      <c r="C25" s="17"/>
      <c r="D25" s="17"/>
      <c r="E25" s="17"/>
      <c r="F25" s="18">
        <f>F16+F22</f>
        <v>28050</v>
      </c>
    </row>
    <row r="26" spans="1:6" s="1" customFormat="1">
      <c r="A26" s="17"/>
      <c r="B26" s="14" t="s">
        <v>22</v>
      </c>
      <c r="C26" s="16" t="s">
        <v>23</v>
      </c>
      <c r="D26" s="16" t="s">
        <v>23</v>
      </c>
      <c r="E26" s="16" t="s">
        <v>23</v>
      </c>
      <c r="F26" s="18">
        <f>F25</f>
        <v>28050</v>
      </c>
    </row>
    <row r="27" spans="1:6">
      <c r="A27" s="19"/>
      <c r="B27" s="20"/>
      <c r="C27" s="21"/>
      <c r="D27" s="21"/>
      <c r="E27" s="21"/>
      <c r="F27" s="22"/>
    </row>
    <row r="28" spans="1:6" ht="0.75" customHeight="1">
      <c r="A28" s="6" t="s">
        <v>103</v>
      </c>
    </row>
    <row r="29" spans="1:6" ht="9" hidden="1" customHeight="1">
      <c r="A29" s="7"/>
      <c r="B29" s="7"/>
      <c r="C29" s="7"/>
    </row>
    <row r="30" spans="1:6" ht="33.75" hidden="1">
      <c r="A30" s="8" t="s">
        <v>7</v>
      </c>
      <c r="B30" s="394">
        <v>244222</v>
      </c>
      <c r="C30" s="395"/>
    </row>
    <row r="31" spans="1:6" ht="21" hidden="1" customHeight="1">
      <c r="A31" s="254" t="s">
        <v>8</v>
      </c>
      <c r="B31" s="254"/>
      <c r="C31" s="23"/>
    </row>
    <row r="32" spans="1:6" ht="24" hidden="1" customHeight="1">
      <c r="A32" s="24" t="s">
        <v>25</v>
      </c>
      <c r="B32" s="363" t="s">
        <v>26</v>
      </c>
      <c r="C32" s="363" t="s">
        <v>118</v>
      </c>
      <c r="D32" s="363" t="s">
        <v>119</v>
      </c>
      <c r="E32" s="363" t="s">
        <v>120</v>
      </c>
    </row>
    <row r="33" spans="1:7" ht="23.25" hidden="1" customHeight="1">
      <c r="A33" s="24" t="s">
        <v>30</v>
      </c>
      <c r="B33" s="363"/>
      <c r="C33" s="363"/>
      <c r="D33" s="363"/>
      <c r="E33" s="363"/>
    </row>
    <row r="34" spans="1:7" ht="19.5" hidden="1" customHeight="1">
      <c r="A34" s="24">
        <v>1</v>
      </c>
      <c r="B34" s="24">
        <v>2</v>
      </c>
      <c r="C34" s="24">
        <v>3</v>
      </c>
      <c r="D34" s="24">
        <v>4</v>
      </c>
      <c r="E34" s="24">
        <v>5</v>
      </c>
    </row>
    <row r="35" spans="1:7" ht="21.75" hidden="1" customHeight="1">
      <c r="A35" s="26"/>
      <c r="B35" s="27" t="s">
        <v>121</v>
      </c>
      <c r="C35" s="26"/>
      <c r="D35" s="26"/>
      <c r="E35" s="26">
        <f>C35*D35</f>
        <v>0</v>
      </c>
    </row>
    <row r="36" spans="1:7" ht="26.25" hidden="1" customHeight="1">
      <c r="A36" s="26"/>
      <c r="B36" s="27" t="s">
        <v>122</v>
      </c>
      <c r="C36" s="26"/>
      <c r="D36" s="26"/>
      <c r="E36" s="26">
        <f t="shared" ref="E36" si="0">C36*D36</f>
        <v>0</v>
      </c>
    </row>
    <row r="37" spans="1:7" s="2" customFormat="1" ht="22.5" hidden="1" customHeight="1">
      <c r="A37" s="28"/>
      <c r="B37" s="29" t="s">
        <v>22</v>
      </c>
      <c r="C37" s="28"/>
      <c r="D37" s="28"/>
      <c r="E37" s="28">
        <f>E35+E36</f>
        <v>0</v>
      </c>
    </row>
    <row r="38" spans="1:7" s="2" customFormat="1">
      <c r="A38" s="22"/>
      <c r="B38" s="20"/>
      <c r="C38" s="22"/>
      <c r="D38" s="22"/>
      <c r="E38" s="22"/>
    </row>
    <row r="39" spans="1:7" ht="18.75">
      <c r="A39" s="6" t="s">
        <v>103</v>
      </c>
    </row>
    <row r="40" spans="1:7">
      <c r="A40" s="7"/>
      <c r="B40" s="7"/>
      <c r="C40" s="7"/>
    </row>
    <row r="41" spans="1:7" ht="20.25" customHeight="1">
      <c r="A41" s="8" t="s">
        <v>7</v>
      </c>
      <c r="B41" s="352">
        <v>244223</v>
      </c>
      <c r="C41" s="353"/>
    </row>
    <row r="42" spans="1:7">
      <c r="A42" s="30"/>
      <c r="B42" s="253"/>
      <c r="C42" s="253"/>
    </row>
    <row r="43" spans="1:7" ht="15.75" customHeight="1">
      <c r="A43" s="403" t="s">
        <v>8</v>
      </c>
      <c r="B43" s="403"/>
      <c r="C43" s="31" t="s">
        <v>215</v>
      </c>
    </row>
    <row r="44" spans="1:7" ht="15.75">
      <c r="A44" s="32" t="s">
        <v>123</v>
      </c>
    </row>
    <row r="45" spans="1:7" s="1" customFormat="1" ht="11.25" customHeight="1">
      <c r="A45" s="33" t="s">
        <v>25</v>
      </c>
      <c r="B45" s="313" t="s">
        <v>74</v>
      </c>
      <c r="C45" s="313"/>
      <c r="D45" s="314" t="s">
        <v>124</v>
      </c>
      <c r="E45" s="314" t="s">
        <v>125</v>
      </c>
      <c r="F45" s="314" t="s">
        <v>126</v>
      </c>
      <c r="G45" s="314" t="s">
        <v>127</v>
      </c>
    </row>
    <row r="46" spans="1:7" s="1" customFormat="1">
      <c r="A46" s="33" t="s">
        <v>30</v>
      </c>
      <c r="B46" s="313"/>
      <c r="C46" s="313"/>
      <c r="D46" s="314"/>
      <c r="E46" s="314"/>
      <c r="F46" s="314"/>
      <c r="G46" s="314"/>
    </row>
    <row r="47" spans="1:7" s="1" customFormat="1">
      <c r="A47" s="16">
        <v>1</v>
      </c>
      <c r="B47" s="312">
        <v>2</v>
      </c>
      <c r="C47" s="312"/>
      <c r="D47" s="16">
        <v>4</v>
      </c>
      <c r="E47" s="16">
        <v>5</v>
      </c>
      <c r="F47" s="16">
        <v>6</v>
      </c>
      <c r="G47" s="16">
        <v>6</v>
      </c>
    </row>
    <row r="48" spans="1:7" s="1" customFormat="1" ht="15" customHeight="1">
      <c r="A48" s="17"/>
      <c r="B48" s="312" t="s">
        <v>128</v>
      </c>
      <c r="C48" s="312"/>
      <c r="D48" s="17">
        <v>15847.59</v>
      </c>
      <c r="E48" s="17">
        <v>7.86</v>
      </c>
      <c r="F48" s="17"/>
      <c r="G48" s="34">
        <v>129000</v>
      </c>
    </row>
    <row r="49" spans="1:7" s="1" customFormat="1" ht="0.75" hidden="1" customHeight="1">
      <c r="A49" s="17"/>
      <c r="B49" s="313" t="s">
        <v>129</v>
      </c>
      <c r="C49" s="313"/>
      <c r="D49" s="17"/>
      <c r="E49" s="17"/>
      <c r="F49" s="17"/>
      <c r="G49" s="34"/>
    </row>
    <row r="50" spans="1:7" s="1" customFormat="1" ht="15" hidden="1" customHeight="1">
      <c r="A50" s="16"/>
      <c r="B50" s="350"/>
      <c r="C50" s="350"/>
      <c r="D50" s="17"/>
      <c r="E50" s="17"/>
      <c r="F50" s="17"/>
      <c r="G50" s="34">
        <f t="shared" ref="G50:G64" si="1">D50*E50*(F50+100)</f>
        <v>0</v>
      </c>
    </row>
    <row r="51" spans="1:7" s="1" customFormat="1" ht="12" hidden="1" customHeight="1">
      <c r="A51" s="16"/>
      <c r="B51" s="350"/>
      <c r="C51" s="350"/>
      <c r="D51" s="17"/>
      <c r="E51" s="17"/>
      <c r="F51" s="17"/>
      <c r="G51" s="34">
        <f t="shared" si="1"/>
        <v>0</v>
      </c>
    </row>
    <row r="52" spans="1:7" s="1" customFormat="1" ht="20.25" hidden="1" customHeight="1">
      <c r="A52" s="17"/>
      <c r="B52" s="312" t="s">
        <v>130</v>
      </c>
      <c r="C52" s="312"/>
      <c r="D52" s="17">
        <v>19.512</v>
      </c>
      <c r="E52" s="17">
        <v>0</v>
      </c>
      <c r="F52" s="17"/>
      <c r="G52" s="34">
        <v>0</v>
      </c>
    </row>
    <row r="53" spans="1:7" s="1" customFormat="1" ht="16.5" hidden="1" customHeight="1">
      <c r="A53" s="17"/>
      <c r="B53" s="313" t="s">
        <v>129</v>
      </c>
      <c r="C53" s="313"/>
      <c r="D53" s="17"/>
      <c r="E53" s="17"/>
      <c r="F53" s="17"/>
      <c r="G53" s="34"/>
    </row>
    <row r="54" spans="1:7" s="1" customFormat="1" ht="17.25" hidden="1" customHeight="1">
      <c r="A54" s="16"/>
      <c r="B54" s="350"/>
      <c r="C54" s="350"/>
      <c r="D54" s="17"/>
      <c r="E54" s="17"/>
      <c r="F54" s="17"/>
      <c r="G54" s="34">
        <f t="shared" si="1"/>
        <v>0</v>
      </c>
    </row>
    <row r="55" spans="1:7" s="1" customFormat="1" ht="14.25" hidden="1" customHeight="1">
      <c r="A55" s="16"/>
      <c r="B55" s="350"/>
      <c r="C55" s="350"/>
      <c r="D55" s="17"/>
      <c r="E55" s="17"/>
      <c r="F55" s="17"/>
      <c r="G55" s="34">
        <f t="shared" si="1"/>
        <v>0</v>
      </c>
    </row>
    <row r="56" spans="1:7" s="1" customFormat="1" ht="0.75" hidden="1" customHeight="1">
      <c r="A56" s="17"/>
      <c r="B56" s="312" t="s">
        <v>131</v>
      </c>
      <c r="C56" s="312"/>
      <c r="D56" s="17"/>
      <c r="E56" s="17"/>
      <c r="F56" s="17"/>
      <c r="G56" s="34">
        <f t="shared" si="1"/>
        <v>0</v>
      </c>
    </row>
    <row r="57" spans="1:7" s="1" customFormat="1" ht="15.75" hidden="1" customHeight="1">
      <c r="A57" s="17"/>
      <c r="B57" s="313" t="s">
        <v>129</v>
      </c>
      <c r="C57" s="313"/>
      <c r="D57" s="17"/>
      <c r="E57" s="17"/>
      <c r="F57" s="17"/>
      <c r="G57" s="34"/>
    </row>
    <row r="58" spans="1:7" s="1" customFormat="1" ht="19.5" hidden="1" customHeight="1">
      <c r="A58" s="16"/>
      <c r="B58" s="350"/>
      <c r="C58" s="350"/>
      <c r="D58" s="17"/>
      <c r="E58" s="17"/>
      <c r="F58" s="17"/>
      <c r="G58" s="34">
        <f t="shared" si="1"/>
        <v>0</v>
      </c>
    </row>
    <row r="59" spans="1:7" s="1" customFormat="1" ht="15" customHeight="1">
      <c r="A59" s="16"/>
      <c r="B59" s="350" t="s">
        <v>473</v>
      </c>
      <c r="C59" s="350"/>
      <c r="D59" s="17">
        <v>15847.59</v>
      </c>
      <c r="E59" s="17">
        <v>7.86</v>
      </c>
      <c r="F59" s="17"/>
      <c r="G59" s="34">
        <v>7845.46</v>
      </c>
    </row>
    <row r="60" spans="1:7" s="1" customFormat="1" ht="0.75" customHeight="1">
      <c r="A60" s="221"/>
      <c r="B60" s="218"/>
      <c r="C60" s="218"/>
      <c r="D60" s="218"/>
      <c r="E60" s="218"/>
      <c r="F60" s="218"/>
      <c r="G60" s="34"/>
    </row>
    <row r="61" spans="1:7" s="1" customFormat="1" ht="15" customHeight="1">
      <c r="A61" s="17"/>
      <c r="B61" s="312" t="s">
        <v>132</v>
      </c>
      <c r="C61" s="312"/>
      <c r="D61" s="17">
        <v>170</v>
      </c>
      <c r="E61" s="17">
        <v>43.66</v>
      </c>
      <c r="F61" s="17"/>
      <c r="G61" s="34">
        <v>6500</v>
      </c>
    </row>
    <row r="62" spans="1:7" s="1" customFormat="1" ht="23.25" hidden="1" customHeight="1">
      <c r="A62" s="17"/>
      <c r="B62" s="313" t="s">
        <v>129</v>
      </c>
      <c r="C62" s="313"/>
      <c r="D62" s="17"/>
      <c r="E62" s="17"/>
      <c r="F62" s="17"/>
      <c r="G62" s="34"/>
    </row>
    <row r="63" spans="1:7" s="1" customFormat="1" ht="21" hidden="1" customHeight="1">
      <c r="A63" s="16"/>
      <c r="B63" s="350"/>
      <c r="C63" s="350"/>
      <c r="D63" s="17"/>
      <c r="E63" s="17"/>
      <c r="F63" s="17"/>
      <c r="G63" s="34">
        <f t="shared" si="1"/>
        <v>0</v>
      </c>
    </row>
    <row r="64" spans="1:7" s="1" customFormat="1" ht="13.5" hidden="1" customHeight="1">
      <c r="A64" s="16"/>
      <c r="B64" s="350"/>
      <c r="C64" s="350"/>
      <c r="D64" s="17"/>
      <c r="E64" s="17"/>
      <c r="F64" s="17"/>
      <c r="G64" s="34">
        <f t="shared" si="1"/>
        <v>0</v>
      </c>
    </row>
    <row r="65" spans="1:7" s="1" customFormat="1" ht="15.75" customHeight="1">
      <c r="A65" s="17"/>
      <c r="B65" s="312" t="s">
        <v>133</v>
      </c>
      <c r="C65" s="312"/>
      <c r="D65" s="17">
        <v>170</v>
      </c>
      <c r="E65" s="17">
        <v>39.19</v>
      </c>
      <c r="F65" s="17"/>
      <c r="G65" s="34">
        <v>6000</v>
      </c>
    </row>
    <row r="66" spans="1:7" s="1" customFormat="1" ht="17.25" hidden="1" customHeight="1">
      <c r="A66" s="17"/>
      <c r="B66" s="313" t="s">
        <v>129</v>
      </c>
      <c r="C66" s="313"/>
      <c r="D66" s="17"/>
      <c r="E66" s="17"/>
      <c r="F66" s="17"/>
      <c r="G66" s="34"/>
    </row>
    <row r="67" spans="1:7" s="1" customFormat="1" ht="19.5" hidden="1" customHeight="1">
      <c r="A67" s="16"/>
      <c r="B67" s="350"/>
      <c r="C67" s="350"/>
      <c r="D67" s="17"/>
      <c r="E67" s="17"/>
      <c r="F67" s="17"/>
      <c r="G67" s="34"/>
    </row>
    <row r="68" spans="1:7" s="1" customFormat="1" ht="24" hidden="1" customHeight="1">
      <c r="A68" s="16"/>
      <c r="B68" s="350"/>
      <c r="C68" s="350"/>
      <c r="D68" s="17"/>
      <c r="E68" s="17"/>
      <c r="F68" s="17"/>
      <c r="G68" s="34"/>
    </row>
    <row r="69" spans="1:7" s="1" customFormat="1" ht="28.5" customHeight="1">
      <c r="A69" s="233"/>
      <c r="B69" s="398" t="s">
        <v>146</v>
      </c>
      <c r="C69" s="399"/>
      <c r="D69" s="232">
        <v>4</v>
      </c>
      <c r="E69" s="232">
        <v>2185.2750000000001</v>
      </c>
      <c r="F69" s="232"/>
      <c r="G69" s="34">
        <f>D69*E69</f>
        <v>8741.1</v>
      </c>
    </row>
    <row r="70" spans="1:7" s="1" customFormat="1" ht="30" customHeight="1">
      <c r="A70" s="233"/>
      <c r="B70" s="398" t="s">
        <v>474</v>
      </c>
      <c r="C70" s="399"/>
      <c r="D70" s="232">
        <v>1</v>
      </c>
      <c r="E70" s="232">
        <v>1867.65</v>
      </c>
      <c r="F70" s="232"/>
      <c r="G70" s="34">
        <f>D70*E70</f>
        <v>1867.65</v>
      </c>
    </row>
    <row r="71" spans="1:7" s="1" customFormat="1" ht="16.5" customHeight="1">
      <c r="A71" s="233"/>
      <c r="B71" s="234" t="s">
        <v>423</v>
      </c>
      <c r="C71" s="235"/>
      <c r="D71" s="232">
        <v>300</v>
      </c>
      <c r="E71" s="232">
        <v>594.5</v>
      </c>
      <c r="F71" s="232"/>
      <c r="G71" s="34">
        <f>D71*E71</f>
        <v>178350</v>
      </c>
    </row>
    <row r="72" spans="1:7" s="1" customFormat="1">
      <c r="A72" s="16"/>
      <c r="B72" s="351" t="s">
        <v>223</v>
      </c>
      <c r="C72" s="351"/>
      <c r="D72" s="17"/>
      <c r="E72" s="17"/>
      <c r="F72" s="17"/>
      <c r="G72" s="35">
        <f>G48+G52+G61+G65+G59+G69+G70+G71</f>
        <v>338304.20999999996</v>
      </c>
    </row>
    <row r="73" spans="1:7" s="1" customFormat="1">
      <c r="A73" s="17"/>
      <c r="B73" s="319" t="s">
        <v>22</v>
      </c>
      <c r="C73" s="319"/>
      <c r="D73" s="16" t="s">
        <v>23</v>
      </c>
      <c r="E73" s="16" t="s">
        <v>23</v>
      </c>
      <c r="F73" s="16" t="s">
        <v>23</v>
      </c>
      <c r="G73" s="35">
        <f>G72</f>
        <v>338304.20999999996</v>
      </c>
    </row>
    <row r="74" spans="1:7" ht="12.75" customHeight="1">
      <c r="A74" s="19"/>
      <c r="B74" s="20"/>
      <c r="C74" s="20"/>
      <c r="D74" s="21"/>
      <c r="E74" s="21"/>
      <c r="F74" s="21"/>
      <c r="G74" s="36"/>
    </row>
    <row r="75" spans="1:7" hidden="1">
      <c r="A75" s="37" t="s">
        <v>103</v>
      </c>
      <c r="G75" s="38"/>
    </row>
    <row r="76" spans="1:7" hidden="1">
      <c r="A76" s="7"/>
      <c r="B76" s="7"/>
      <c r="C76" s="7"/>
      <c r="G76" s="1"/>
    </row>
    <row r="77" spans="1:7" ht="33.75" hidden="1">
      <c r="A77" s="8" t="s">
        <v>7</v>
      </c>
      <c r="B77" s="252"/>
      <c r="C77" s="252"/>
      <c r="G77" s="1"/>
    </row>
    <row r="78" spans="1:7" hidden="1">
      <c r="A78" s="30"/>
      <c r="B78" s="253"/>
      <c r="C78" s="253"/>
      <c r="G78" s="1"/>
    </row>
    <row r="79" spans="1:7" hidden="1">
      <c r="A79" s="254" t="s">
        <v>8</v>
      </c>
      <c r="B79" s="254"/>
      <c r="C79" s="39"/>
      <c r="G79" s="1"/>
    </row>
    <row r="80" spans="1:7" hidden="1">
      <c r="A80" s="37" t="s">
        <v>134</v>
      </c>
      <c r="G80" s="1"/>
    </row>
    <row r="81" spans="1:7" hidden="1">
      <c r="A81" s="7"/>
      <c r="B81" s="7"/>
      <c r="C81" s="7"/>
      <c r="D81" s="7"/>
      <c r="E81" s="7"/>
      <c r="F81" s="7"/>
      <c r="G81" s="1"/>
    </row>
    <row r="82" spans="1:7" hidden="1">
      <c r="A82" s="40" t="s">
        <v>25</v>
      </c>
      <c r="B82" s="269" t="s">
        <v>74</v>
      </c>
      <c r="C82" s="271"/>
      <c r="D82" s="302" t="s">
        <v>135</v>
      </c>
      <c r="E82" s="302" t="s">
        <v>136</v>
      </c>
      <c r="F82" s="302" t="s">
        <v>137</v>
      </c>
      <c r="G82" s="1"/>
    </row>
    <row r="83" spans="1:7" hidden="1">
      <c r="A83" s="42" t="s">
        <v>30</v>
      </c>
      <c r="B83" s="275"/>
      <c r="C83" s="277"/>
      <c r="D83" s="301"/>
      <c r="E83" s="301"/>
      <c r="F83" s="301"/>
      <c r="G83" s="1"/>
    </row>
    <row r="84" spans="1:7" hidden="1">
      <c r="A84" s="42">
        <v>1</v>
      </c>
      <c r="B84" s="256">
        <v>2</v>
      </c>
      <c r="C84" s="258"/>
      <c r="D84" s="43">
        <v>4</v>
      </c>
      <c r="E84" s="43">
        <v>5</v>
      </c>
      <c r="F84" s="43">
        <v>6</v>
      </c>
      <c r="G84" s="1"/>
    </row>
    <row r="85" spans="1:7" hidden="1">
      <c r="A85" s="45"/>
      <c r="B85" s="256" t="s">
        <v>138</v>
      </c>
      <c r="C85" s="258"/>
      <c r="D85" s="43" t="s">
        <v>23</v>
      </c>
      <c r="E85" s="43" t="s">
        <v>23</v>
      </c>
      <c r="F85" s="46"/>
      <c r="G85" s="1"/>
    </row>
    <row r="86" spans="1:7" hidden="1">
      <c r="A86" s="45"/>
      <c r="B86" s="278" t="s">
        <v>129</v>
      </c>
      <c r="C86" s="279"/>
      <c r="D86" s="46"/>
      <c r="E86" s="46"/>
      <c r="F86" s="46"/>
      <c r="G86" s="1"/>
    </row>
    <row r="87" spans="1:7" hidden="1">
      <c r="A87" s="42"/>
      <c r="B87" s="286"/>
      <c r="C87" s="287"/>
      <c r="D87" s="46"/>
      <c r="E87" s="46"/>
      <c r="F87" s="46"/>
      <c r="G87" s="1"/>
    </row>
    <row r="88" spans="1:7" hidden="1">
      <c r="A88" s="42"/>
      <c r="B88" s="286"/>
      <c r="C88" s="287"/>
      <c r="D88" s="46"/>
      <c r="E88" s="46"/>
      <c r="F88" s="46"/>
      <c r="G88" s="1"/>
    </row>
    <row r="89" spans="1:7" hidden="1">
      <c r="A89" s="45"/>
      <c r="B89" s="256" t="s">
        <v>139</v>
      </c>
      <c r="C89" s="258"/>
      <c r="D89" s="43" t="s">
        <v>23</v>
      </c>
      <c r="E89" s="43" t="s">
        <v>23</v>
      </c>
      <c r="F89" s="46"/>
      <c r="G89" s="1"/>
    </row>
    <row r="90" spans="1:7" hidden="1">
      <c r="A90" s="45"/>
      <c r="B90" s="278" t="s">
        <v>129</v>
      </c>
      <c r="C90" s="279"/>
      <c r="D90" s="46"/>
      <c r="E90" s="46"/>
      <c r="F90" s="46"/>
      <c r="G90" s="1"/>
    </row>
    <row r="91" spans="1:7" hidden="1">
      <c r="A91" s="42"/>
      <c r="B91" s="286"/>
      <c r="C91" s="287"/>
      <c r="D91" s="46"/>
      <c r="E91" s="46"/>
      <c r="F91" s="46"/>
      <c r="G91" s="1"/>
    </row>
    <row r="92" spans="1:7" hidden="1">
      <c r="A92" s="42"/>
      <c r="B92" s="286"/>
      <c r="C92" s="287"/>
      <c r="D92" s="46"/>
      <c r="E92" s="46"/>
      <c r="F92" s="46"/>
      <c r="G92" s="1"/>
    </row>
    <row r="93" spans="1:7" hidden="1">
      <c r="A93" s="42"/>
      <c r="B93" s="286"/>
      <c r="C93" s="287"/>
      <c r="D93" s="46"/>
      <c r="E93" s="46"/>
      <c r="F93" s="46"/>
      <c r="G93" s="1"/>
    </row>
    <row r="94" spans="1:7" hidden="1">
      <c r="A94" s="42"/>
      <c r="B94" s="286"/>
      <c r="C94" s="287"/>
      <c r="D94" s="46"/>
      <c r="E94" s="46"/>
      <c r="F94" s="46"/>
      <c r="G94" s="1"/>
    </row>
    <row r="95" spans="1:7" hidden="1">
      <c r="A95" s="45"/>
      <c r="B95" s="256" t="s">
        <v>22</v>
      </c>
      <c r="C95" s="258"/>
      <c r="D95" s="43" t="s">
        <v>23</v>
      </c>
      <c r="E95" s="43" t="s">
        <v>23</v>
      </c>
      <c r="F95" s="43" t="s">
        <v>23</v>
      </c>
      <c r="G95" s="1"/>
    </row>
    <row r="96" spans="1:7">
      <c r="A96" s="37" t="s">
        <v>103</v>
      </c>
      <c r="G96" s="1"/>
    </row>
    <row r="97" spans="1:6">
      <c r="A97" s="7"/>
      <c r="B97" s="7"/>
      <c r="C97" s="7"/>
    </row>
    <row r="98" spans="1:6" ht="19.5" customHeight="1">
      <c r="A98" s="8" t="s">
        <v>7</v>
      </c>
      <c r="B98" s="352">
        <v>244225</v>
      </c>
      <c r="C98" s="353"/>
    </row>
    <row r="99" spans="1:6">
      <c r="A99" s="30"/>
      <c r="B99" s="253"/>
      <c r="C99" s="253"/>
    </row>
    <row r="100" spans="1:6" ht="15.75" customHeight="1">
      <c r="A100" s="403" t="s">
        <v>8</v>
      </c>
      <c r="B100" s="403"/>
      <c r="C100" s="31" t="s">
        <v>237</v>
      </c>
    </row>
    <row r="101" spans="1:6">
      <c r="A101" s="194" t="s">
        <v>448</v>
      </c>
    </row>
    <row r="102" spans="1:6" s="1" customFormat="1" ht="28.5" customHeight="1">
      <c r="A102" s="13" t="s">
        <v>48</v>
      </c>
      <c r="B102" s="346" t="s">
        <v>26</v>
      </c>
      <c r="C102" s="346"/>
      <c r="D102" s="13" t="s">
        <v>141</v>
      </c>
      <c r="E102" s="47" t="s">
        <v>238</v>
      </c>
      <c r="F102" s="13" t="s">
        <v>143</v>
      </c>
    </row>
    <row r="103" spans="1:6" s="1" customFormat="1">
      <c r="A103" s="16">
        <v>1</v>
      </c>
      <c r="B103" s="312">
        <v>2</v>
      </c>
      <c r="C103" s="312"/>
      <c r="D103" s="16">
        <v>3</v>
      </c>
      <c r="E103" s="16">
        <v>4</v>
      </c>
      <c r="F103" s="16">
        <v>5</v>
      </c>
    </row>
    <row r="104" spans="1:6" s="1" customFormat="1" ht="30" hidden="1" customHeight="1">
      <c r="A104" s="16"/>
      <c r="B104" s="312" t="s">
        <v>144</v>
      </c>
      <c r="C104" s="312"/>
      <c r="D104" s="16" t="s">
        <v>23</v>
      </c>
      <c r="E104" s="48" t="s">
        <v>23</v>
      </c>
      <c r="F104" s="35">
        <f>F107+F108+F120</f>
        <v>0</v>
      </c>
    </row>
    <row r="105" spans="1:6" s="1" customFormat="1" hidden="1">
      <c r="A105" s="17"/>
      <c r="B105" s="322" t="s">
        <v>15</v>
      </c>
      <c r="C105" s="322"/>
      <c r="D105" s="17"/>
      <c r="E105" s="34"/>
      <c r="F105" s="34"/>
    </row>
    <row r="106" spans="1:6" s="1" customFormat="1" hidden="1">
      <c r="A106" s="17"/>
      <c r="B106" s="322" t="s">
        <v>145</v>
      </c>
      <c r="C106" s="322"/>
      <c r="D106" s="17"/>
      <c r="E106" s="34"/>
      <c r="F106" s="34"/>
    </row>
    <row r="107" spans="1:6" s="1" customFormat="1" ht="34.5" hidden="1" customHeight="1">
      <c r="A107" s="17"/>
      <c r="B107" s="49" t="s">
        <v>146</v>
      </c>
      <c r="C107" s="49"/>
      <c r="D107" s="17">
        <v>4</v>
      </c>
      <c r="E107" s="34">
        <v>2125</v>
      </c>
      <c r="F107" s="34">
        <v>0</v>
      </c>
    </row>
    <row r="108" spans="1:6" s="1" customFormat="1" ht="15" hidden="1" customHeight="1">
      <c r="A108" s="17"/>
      <c r="B108" s="322" t="s">
        <v>147</v>
      </c>
      <c r="C108" s="322"/>
      <c r="D108" s="17">
        <v>4</v>
      </c>
      <c r="E108" s="34">
        <v>0</v>
      </c>
      <c r="F108" s="34">
        <f>E108*D108</f>
        <v>0</v>
      </c>
    </row>
    <row r="109" spans="1:6" s="1" customFormat="1" ht="30.75" hidden="1" customHeight="1">
      <c r="A109" s="17"/>
      <c r="B109" s="322" t="s">
        <v>148</v>
      </c>
      <c r="C109" s="322"/>
      <c r="D109" s="17"/>
      <c r="E109" s="34"/>
      <c r="F109" s="34"/>
    </row>
    <row r="110" spans="1:6" s="1" customFormat="1" hidden="1">
      <c r="A110" s="16"/>
      <c r="B110" s="350"/>
      <c r="C110" s="350"/>
      <c r="D110" s="17"/>
      <c r="E110" s="34"/>
      <c r="F110" s="34"/>
    </row>
    <row r="111" spans="1:6" s="1" customFormat="1" hidden="1">
      <c r="A111" s="16"/>
      <c r="B111" s="312" t="s">
        <v>149</v>
      </c>
      <c r="C111" s="312"/>
      <c r="D111" s="16" t="s">
        <v>23</v>
      </c>
      <c r="E111" s="48" t="s">
        <v>23</v>
      </c>
      <c r="F111" s="34"/>
    </row>
    <row r="112" spans="1:6" s="1" customFormat="1" hidden="1">
      <c r="A112" s="17"/>
      <c r="B112" s="322" t="s">
        <v>15</v>
      </c>
      <c r="C112" s="322"/>
      <c r="D112" s="17"/>
      <c r="E112" s="34"/>
      <c r="F112" s="34"/>
    </row>
    <row r="113" spans="1:6" s="1" customFormat="1" hidden="1">
      <c r="A113" s="17"/>
      <c r="B113" s="322" t="s">
        <v>150</v>
      </c>
      <c r="C113" s="322"/>
      <c r="D113" s="17"/>
      <c r="E113" s="34"/>
      <c r="F113" s="34"/>
    </row>
    <row r="114" spans="1:6" s="1" customFormat="1" ht="16.5" hidden="1" customHeight="1">
      <c r="A114" s="17"/>
      <c r="B114" s="322" t="s">
        <v>151</v>
      </c>
      <c r="C114" s="322"/>
      <c r="D114" s="17"/>
      <c r="E114" s="34"/>
      <c r="F114" s="34"/>
    </row>
    <row r="115" spans="1:6" s="1" customFormat="1" ht="21.75" hidden="1" customHeight="1">
      <c r="A115" s="16"/>
      <c r="B115" s="350"/>
      <c r="C115" s="350"/>
      <c r="D115" s="17"/>
      <c r="E115" s="34"/>
      <c r="F115" s="34"/>
    </row>
    <row r="116" spans="1:6" s="1" customFormat="1" ht="23.25" hidden="1" customHeight="1">
      <c r="A116" s="16"/>
      <c r="B116" s="312" t="s">
        <v>152</v>
      </c>
      <c r="C116" s="312"/>
      <c r="D116" s="16" t="s">
        <v>23</v>
      </c>
      <c r="E116" s="48" t="s">
        <v>23</v>
      </c>
      <c r="F116" s="34"/>
    </row>
    <row r="117" spans="1:6" s="1" customFormat="1" ht="21.75" hidden="1" customHeight="1">
      <c r="A117" s="17"/>
      <c r="B117" s="322" t="s">
        <v>15</v>
      </c>
      <c r="C117" s="322"/>
      <c r="D117" s="17"/>
      <c r="E117" s="34"/>
      <c r="F117" s="34"/>
    </row>
    <row r="118" spans="1:6" s="1" customFormat="1" ht="16.5" hidden="1" customHeight="1">
      <c r="A118" s="17"/>
      <c r="B118" s="322" t="s">
        <v>153</v>
      </c>
      <c r="C118" s="322"/>
      <c r="D118" s="17"/>
      <c r="E118" s="34"/>
      <c r="F118" s="34"/>
    </row>
    <row r="119" spans="1:6" s="1" customFormat="1" ht="15" hidden="1" customHeight="1">
      <c r="A119" s="17"/>
      <c r="B119" s="322" t="s">
        <v>154</v>
      </c>
      <c r="C119" s="322"/>
      <c r="D119" s="17"/>
      <c r="E119" s="34"/>
      <c r="F119" s="34"/>
    </row>
    <row r="120" spans="1:6" s="1" customFormat="1" ht="34.5" hidden="1" customHeight="1">
      <c r="A120" s="16"/>
      <c r="B120" s="350" t="s">
        <v>474</v>
      </c>
      <c r="C120" s="350"/>
      <c r="D120" s="17">
        <v>1</v>
      </c>
      <c r="E120" s="34">
        <v>1867.65</v>
      </c>
      <c r="F120" s="34">
        <v>0</v>
      </c>
    </row>
    <row r="121" spans="1:6" s="1" customFormat="1" ht="34.5" customHeight="1">
      <c r="A121" s="16"/>
      <c r="B121" s="312" t="s">
        <v>155</v>
      </c>
      <c r="C121" s="312"/>
      <c r="D121" s="16" t="s">
        <v>23</v>
      </c>
      <c r="E121" s="48" t="s">
        <v>23</v>
      </c>
      <c r="F121" s="35">
        <v>24400</v>
      </c>
    </row>
    <row r="122" spans="1:6" s="1" customFormat="1" ht="21" customHeight="1">
      <c r="A122" s="17"/>
      <c r="B122" s="322" t="s">
        <v>15</v>
      </c>
      <c r="C122" s="322"/>
      <c r="D122" s="17"/>
      <c r="E122" s="34"/>
      <c r="F122" s="34"/>
    </row>
    <row r="123" spans="1:6" s="1" customFormat="1" ht="20.25" customHeight="1">
      <c r="A123" s="16"/>
      <c r="B123" s="350" t="s">
        <v>429</v>
      </c>
      <c r="C123" s="350"/>
      <c r="D123" s="17">
        <v>6</v>
      </c>
      <c r="E123" s="34">
        <v>1500</v>
      </c>
      <c r="F123" s="34">
        <f t="shared" ref="F123:F125" si="2">E123*D123</f>
        <v>9000</v>
      </c>
    </row>
    <row r="124" spans="1:6" s="1" customFormat="1" ht="16.5" customHeight="1">
      <c r="A124" s="16"/>
      <c r="B124" s="350" t="s">
        <v>239</v>
      </c>
      <c r="C124" s="350"/>
      <c r="D124" s="17">
        <v>6</v>
      </c>
      <c r="E124" s="34">
        <v>350</v>
      </c>
      <c r="F124" s="34">
        <f t="shared" si="2"/>
        <v>2100</v>
      </c>
    </row>
    <row r="125" spans="1:6" s="1" customFormat="1" ht="18.75" customHeight="1">
      <c r="A125" s="16"/>
      <c r="B125" s="350" t="s">
        <v>240</v>
      </c>
      <c r="C125" s="350"/>
      <c r="D125" s="17">
        <v>1</v>
      </c>
      <c r="E125" s="34">
        <v>10000</v>
      </c>
      <c r="F125" s="34">
        <f t="shared" si="2"/>
        <v>10000</v>
      </c>
    </row>
    <row r="126" spans="1:6" s="1" customFormat="1" ht="0.75" customHeight="1">
      <c r="A126" s="16"/>
      <c r="B126" s="350" t="s">
        <v>241</v>
      </c>
      <c r="C126" s="350"/>
      <c r="D126" s="17">
        <v>12</v>
      </c>
      <c r="E126" s="34">
        <v>0</v>
      </c>
      <c r="F126" s="34"/>
    </row>
    <row r="127" spans="1:6" s="1" customFormat="1" ht="19.5" customHeight="1">
      <c r="A127" s="16"/>
      <c r="B127" s="350" t="s">
        <v>242</v>
      </c>
      <c r="C127" s="350"/>
      <c r="D127" s="17">
        <v>10</v>
      </c>
      <c r="E127" s="34">
        <v>500</v>
      </c>
      <c r="F127" s="34">
        <f t="shared" ref="F127:F135" si="3">E127*D127</f>
        <v>5000</v>
      </c>
    </row>
    <row r="128" spans="1:6" s="1" customFormat="1" ht="18" customHeight="1">
      <c r="A128" s="16"/>
      <c r="B128" s="350" t="s">
        <v>428</v>
      </c>
      <c r="C128" s="350"/>
      <c r="D128" s="17">
        <v>1</v>
      </c>
      <c r="E128" s="34">
        <v>5000</v>
      </c>
      <c r="F128" s="34">
        <f t="shared" si="3"/>
        <v>5000</v>
      </c>
    </row>
    <row r="129" spans="1:10" s="1" customFormat="1" ht="18.75" customHeight="1">
      <c r="A129" s="16"/>
      <c r="B129" s="350" t="s">
        <v>244</v>
      </c>
      <c r="C129" s="350"/>
      <c r="D129" s="17">
        <v>12</v>
      </c>
      <c r="E129" s="34">
        <v>1000</v>
      </c>
      <c r="F129" s="34">
        <f t="shared" si="3"/>
        <v>12000</v>
      </c>
    </row>
    <row r="130" spans="1:10" s="1" customFormat="1" ht="20.25" customHeight="1">
      <c r="A130" s="16"/>
      <c r="B130" s="350" t="s">
        <v>250</v>
      </c>
      <c r="C130" s="350"/>
      <c r="D130" s="17">
        <v>1</v>
      </c>
      <c r="E130" s="34">
        <v>3000</v>
      </c>
      <c r="F130" s="34">
        <f t="shared" si="3"/>
        <v>3000</v>
      </c>
    </row>
    <row r="131" spans="1:10" s="1" customFormat="1" ht="18.75" customHeight="1">
      <c r="A131" s="16"/>
      <c r="B131" s="398" t="s">
        <v>243</v>
      </c>
      <c r="C131" s="399"/>
      <c r="D131" s="17">
        <v>12</v>
      </c>
      <c r="E131" s="34">
        <v>1900</v>
      </c>
      <c r="F131" s="34">
        <f t="shared" si="3"/>
        <v>22800</v>
      </c>
    </row>
    <row r="132" spans="1:10" s="1" customFormat="1" ht="18.75" hidden="1" customHeight="1">
      <c r="A132" s="149"/>
      <c r="B132" s="398" t="s">
        <v>430</v>
      </c>
      <c r="C132" s="399"/>
      <c r="D132" s="175">
        <v>0</v>
      </c>
      <c r="E132" s="34">
        <v>40000</v>
      </c>
      <c r="F132" s="34">
        <f t="shared" si="3"/>
        <v>0</v>
      </c>
    </row>
    <row r="133" spans="1:10" s="1" customFormat="1" ht="18.75" customHeight="1">
      <c r="A133" s="149"/>
      <c r="B133" s="398" t="s">
        <v>431</v>
      </c>
      <c r="C133" s="399"/>
      <c r="D133" s="151">
        <v>1</v>
      </c>
      <c r="E133" s="34">
        <v>10195.709999999999</v>
      </c>
      <c r="F133" s="34">
        <f t="shared" si="3"/>
        <v>10195.709999999999</v>
      </c>
    </row>
    <row r="134" spans="1:10" s="1" customFormat="1" ht="18.75" customHeight="1">
      <c r="A134" s="223"/>
      <c r="B134" s="225" t="s">
        <v>481</v>
      </c>
      <c r="C134" s="226"/>
      <c r="D134" s="224">
        <v>1</v>
      </c>
      <c r="E134" s="34">
        <v>51635</v>
      </c>
      <c r="F134" s="34">
        <f t="shared" si="3"/>
        <v>51635</v>
      </c>
    </row>
    <row r="135" spans="1:10" s="1" customFormat="1" ht="18.75" customHeight="1">
      <c r="A135" s="223"/>
      <c r="B135" s="398" t="s">
        <v>476</v>
      </c>
      <c r="C135" s="399"/>
      <c r="D135" s="224">
        <v>1</v>
      </c>
      <c r="E135" s="34">
        <v>35210.32</v>
      </c>
      <c r="F135" s="34">
        <f t="shared" si="3"/>
        <v>35210.32</v>
      </c>
    </row>
    <row r="136" spans="1:10" s="1" customFormat="1" ht="18" customHeight="1">
      <c r="A136" s="16"/>
      <c r="B136" s="18" t="s">
        <v>223</v>
      </c>
      <c r="C136" s="17"/>
      <c r="D136" s="17"/>
      <c r="E136" s="34"/>
      <c r="F136" s="35">
        <f>F123+F124+F125+F127+F128+F129+F130+F131+F132+F133+F134+F135</f>
        <v>165941.03</v>
      </c>
      <c r="G136" s="52"/>
      <c r="J136" s="52"/>
    </row>
    <row r="137" spans="1:10" s="1" customFormat="1" ht="34.15" customHeight="1">
      <c r="A137" s="16"/>
      <c r="B137" s="311" t="s">
        <v>144</v>
      </c>
      <c r="C137" s="311"/>
      <c r="D137" s="16" t="s">
        <v>23</v>
      </c>
      <c r="E137" s="48" t="s">
        <v>23</v>
      </c>
      <c r="F137" s="35">
        <f>F140+F141</f>
        <v>7200</v>
      </c>
    </row>
    <row r="138" spans="1:10" s="1" customFormat="1" ht="15" hidden="1" customHeight="1">
      <c r="A138" s="17"/>
      <c r="B138" s="322" t="s">
        <v>15</v>
      </c>
      <c r="C138" s="322"/>
      <c r="D138" s="17"/>
      <c r="E138" s="34"/>
      <c r="F138" s="34"/>
    </row>
    <row r="139" spans="1:10" s="1" customFormat="1" ht="18.75" hidden="1" customHeight="1">
      <c r="A139" s="17"/>
      <c r="B139" s="322" t="s">
        <v>145</v>
      </c>
      <c r="C139" s="322"/>
      <c r="D139" s="17"/>
      <c r="E139" s="34"/>
      <c r="F139" s="34"/>
    </row>
    <row r="140" spans="1:10" s="1" customFormat="1" ht="13.5" hidden="1" customHeight="1">
      <c r="A140" s="17"/>
      <c r="B140" s="322" t="s">
        <v>146</v>
      </c>
      <c r="C140" s="322"/>
      <c r="D140" s="17">
        <v>4</v>
      </c>
      <c r="E140" s="34">
        <v>0</v>
      </c>
      <c r="F140" s="34">
        <f>E140*D140</f>
        <v>0</v>
      </c>
    </row>
    <row r="141" spans="1:10" s="1" customFormat="1" ht="20.25" customHeight="1">
      <c r="A141" s="17"/>
      <c r="B141" s="322" t="s">
        <v>147</v>
      </c>
      <c r="C141" s="322"/>
      <c r="D141" s="17">
        <v>4</v>
      </c>
      <c r="E141" s="34">
        <v>1800</v>
      </c>
      <c r="F141" s="34">
        <f>E141*D141</f>
        <v>7200</v>
      </c>
    </row>
    <row r="142" spans="1:10" s="1" customFormat="1" ht="31.5" hidden="1" customHeight="1">
      <c r="A142" s="17"/>
      <c r="B142" s="322" t="s">
        <v>148</v>
      </c>
      <c r="C142" s="322"/>
      <c r="D142" s="17"/>
      <c r="E142" s="34"/>
      <c r="F142" s="34"/>
    </row>
    <row r="143" spans="1:10" s="1" customFormat="1" ht="13.5" hidden="1" customHeight="1">
      <c r="A143" s="16"/>
      <c r="B143" s="350"/>
      <c r="C143" s="350"/>
      <c r="D143" s="17"/>
      <c r="E143" s="34"/>
      <c r="F143" s="34"/>
    </row>
    <row r="144" spans="1:10" s="1" customFormat="1" ht="32.25" hidden="1" customHeight="1">
      <c r="A144" s="16"/>
      <c r="B144" s="312" t="s">
        <v>149</v>
      </c>
      <c r="C144" s="312"/>
      <c r="D144" s="16" t="s">
        <v>23</v>
      </c>
      <c r="E144" s="48" t="s">
        <v>23</v>
      </c>
      <c r="F144" s="34"/>
    </row>
    <row r="145" spans="1:6" s="1" customFormat="1" ht="11.25" hidden="1" customHeight="1">
      <c r="A145" s="17"/>
      <c r="B145" s="322" t="s">
        <v>15</v>
      </c>
      <c r="C145" s="322"/>
      <c r="D145" s="17"/>
      <c r="E145" s="34"/>
      <c r="F145" s="34"/>
    </row>
    <row r="146" spans="1:6" s="1" customFormat="1" ht="12" hidden="1" customHeight="1">
      <c r="A146" s="17"/>
      <c r="B146" s="322" t="s">
        <v>150</v>
      </c>
      <c r="C146" s="322"/>
      <c r="D146" s="17"/>
      <c r="E146" s="34"/>
      <c r="F146" s="34"/>
    </row>
    <row r="147" spans="1:6" s="1" customFormat="1" ht="12.75" hidden="1" customHeight="1">
      <c r="A147" s="17"/>
      <c r="B147" s="322" t="s">
        <v>151</v>
      </c>
      <c r="C147" s="322"/>
      <c r="D147" s="17"/>
      <c r="E147" s="34"/>
      <c r="F147" s="34"/>
    </row>
    <row r="148" spans="1:6" s="1" customFormat="1" ht="12" hidden="1" customHeight="1">
      <c r="A148" s="16"/>
      <c r="B148" s="350"/>
      <c r="C148" s="350"/>
      <c r="D148" s="17"/>
      <c r="E148" s="34"/>
      <c r="F148" s="34"/>
    </row>
    <row r="149" spans="1:6" s="1" customFormat="1" ht="16.5" hidden="1" customHeight="1">
      <c r="A149" s="16"/>
      <c r="B149" s="312" t="s">
        <v>152</v>
      </c>
      <c r="C149" s="312"/>
      <c r="D149" s="16" t="s">
        <v>23</v>
      </c>
      <c r="E149" s="48" t="s">
        <v>23</v>
      </c>
      <c r="F149" s="34"/>
    </row>
    <row r="150" spans="1:6" s="1" customFormat="1" ht="11.25" hidden="1" customHeight="1">
      <c r="A150" s="17"/>
      <c r="B150" s="322" t="s">
        <v>15</v>
      </c>
      <c r="C150" s="322"/>
      <c r="D150" s="17"/>
      <c r="E150" s="34"/>
      <c r="F150" s="34"/>
    </row>
    <row r="151" spans="1:6" s="1" customFormat="1" ht="29.25" hidden="1" customHeight="1">
      <c r="A151" s="17"/>
      <c r="B151" s="322" t="s">
        <v>153</v>
      </c>
      <c r="C151" s="322"/>
      <c r="D151" s="17"/>
      <c r="E151" s="34"/>
      <c r="F151" s="34"/>
    </row>
    <row r="152" spans="1:6" s="1" customFormat="1" ht="45.75" hidden="1" customHeight="1">
      <c r="A152" s="17"/>
      <c r="B152" s="322" t="s">
        <v>154</v>
      </c>
      <c r="C152" s="322"/>
      <c r="D152" s="17"/>
      <c r="E152" s="34"/>
      <c r="F152" s="34"/>
    </row>
    <row r="153" spans="1:6" s="1" customFormat="1" ht="15" hidden="1" customHeight="1">
      <c r="A153" s="16"/>
      <c r="B153" s="350"/>
      <c r="C153" s="350"/>
      <c r="D153" s="17"/>
      <c r="E153" s="34"/>
      <c r="F153" s="34"/>
    </row>
    <row r="154" spans="1:6" s="1" customFormat="1" ht="24.75" hidden="1" customHeight="1">
      <c r="A154" s="16"/>
      <c r="B154" s="312" t="s">
        <v>155</v>
      </c>
      <c r="C154" s="312"/>
      <c r="D154" s="16" t="s">
        <v>23</v>
      </c>
      <c r="E154" s="48" t="s">
        <v>23</v>
      </c>
      <c r="F154" s="35">
        <f>F156</f>
        <v>18799.999992000001</v>
      </c>
    </row>
    <row r="155" spans="1:6" s="1" customFormat="1" ht="0.75" hidden="1" customHeight="1">
      <c r="A155" s="17"/>
      <c r="B155" s="322" t="s">
        <v>15</v>
      </c>
      <c r="C155" s="322"/>
      <c r="D155" s="17"/>
      <c r="E155" s="34"/>
      <c r="F155" s="34"/>
    </row>
    <row r="156" spans="1:6" s="1" customFormat="1" ht="17.25" customHeight="1">
      <c r="A156" s="16"/>
      <c r="B156" s="350" t="s">
        <v>246</v>
      </c>
      <c r="C156" s="350"/>
      <c r="D156" s="17">
        <v>12</v>
      </c>
      <c r="E156" s="34">
        <v>1566.6666660000001</v>
      </c>
      <c r="F156" s="34">
        <f t="shared" ref="F156:F158" si="4">E156*D156</f>
        <v>18799.999992000001</v>
      </c>
    </row>
    <row r="157" spans="1:6" s="1" customFormat="1" ht="18.75" hidden="1" customHeight="1">
      <c r="A157" s="16"/>
      <c r="B157" s="350" t="s">
        <v>245</v>
      </c>
      <c r="C157" s="350"/>
      <c r="D157" s="17">
        <v>0</v>
      </c>
      <c r="E157" s="34">
        <v>600</v>
      </c>
      <c r="F157" s="34">
        <f t="shared" si="4"/>
        <v>0</v>
      </c>
    </row>
    <row r="158" spans="1:6" s="1" customFormat="1" ht="18.75" hidden="1" customHeight="1">
      <c r="A158" s="16"/>
      <c r="B158" s="350" t="s">
        <v>247</v>
      </c>
      <c r="C158" s="350"/>
      <c r="D158" s="17">
        <v>0</v>
      </c>
      <c r="E158" s="34">
        <v>1900</v>
      </c>
      <c r="F158" s="34">
        <f t="shared" si="4"/>
        <v>0</v>
      </c>
    </row>
    <row r="159" spans="1:6" s="1" customFormat="1" ht="16.5" customHeight="1">
      <c r="A159" s="16"/>
      <c r="B159" s="350" t="s">
        <v>248</v>
      </c>
      <c r="C159" s="350"/>
      <c r="D159" s="17">
        <v>12</v>
      </c>
      <c r="E159" s="34">
        <v>3416.6666599999999</v>
      </c>
      <c r="F159" s="34">
        <f>D159*E159</f>
        <v>40999.999920000002</v>
      </c>
    </row>
    <row r="160" spans="1:6" s="1" customFormat="1" ht="15" hidden="1" customHeight="1">
      <c r="A160" s="16"/>
      <c r="B160" s="350" t="s">
        <v>249</v>
      </c>
      <c r="C160" s="350"/>
      <c r="D160" s="17">
        <v>0</v>
      </c>
      <c r="E160" s="34">
        <v>5000</v>
      </c>
      <c r="F160" s="34">
        <f t="shared" ref="F160:F162" si="5">E160*D160</f>
        <v>0</v>
      </c>
    </row>
    <row r="161" spans="1:7" s="1" customFormat="1" ht="15.75" hidden="1" customHeight="1">
      <c r="A161" s="16"/>
      <c r="B161" s="350" t="s">
        <v>242</v>
      </c>
      <c r="C161" s="350"/>
      <c r="D161" s="17">
        <v>0</v>
      </c>
      <c r="E161" s="34">
        <v>500</v>
      </c>
      <c r="F161" s="34">
        <f t="shared" si="5"/>
        <v>0</v>
      </c>
    </row>
    <row r="162" spans="1:7" s="1" customFormat="1" ht="16.5" hidden="1" customHeight="1">
      <c r="A162" s="16"/>
      <c r="B162" s="350" t="s">
        <v>250</v>
      </c>
      <c r="C162" s="350"/>
      <c r="D162" s="17">
        <v>0</v>
      </c>
      <c r="E162" s="34">
        <v>15000</v>
      </c>
      <c r="F162" s="34">
        <f t="shared" si="5"/>
        <v>0</v>
      </c>
    </row>
    <row r="163" spans="1:7" s="1" customFormat="1" ht="16.5" hidden="1" customHeight="1">
      <c r="A163" s="16"/>
      <c r="B163" s="398"/>
      <c r="C163" s="399"/>
      <c r="D163" s="17"/>
      <c r="E163" s="34"/>
      <c r="F163" s="34"/>
    </row>
    <row r="164" spans="1:7" s="1" customFormat="1" ht="16.5" customHeight="1">
      <c r="A164" s="223"/>
      <c r="B164" s="398" t="s">
        <v>476</v>
      </c>
      <c r="C164" s="399"/>
      <c r="D164" s="224">
        <v>1</v>
      </c>
      <c r="E164" s="34">
        <v>45993.47</v>
      </c>
      <c r="F164" s="34">
        <f>D164*E164</f>
        <v>45993.47</v>
      </c>
    </row>
    <row r="165" spans="1:7" s="1" customFormat="1" ht="15.75" customHeight="1">
      <c r="A165" s="16"/>
      <c r="B165" s="18" t="s">
        <v>204</v>
      </c>
      <c r="C165" s="18"/>
      <c r="D165" s="17"/>
      <c r="E165" s="34"/>
      <c r="F165" s="35">
        <f>F137+F156+F159+F164</f>
        <v>112993.469912</v>
      </c>
    </row>
    <row r="166" spans="1:7" s="1" customFormat="1" ht="16.5" hidden="1" customHeight="1">
      <c r="A166" s="16">
        <v>1</v>
      </c>
      <c r="B166" s="350" t="s">
        <v>251</v>
      </c>
      <c r="C166" s="350"/>
      <c r="D166" s="17">
        <v>0</v>
      </c>
      <c r="E166" s="34">
        <v>137985.66</v>
      </c>
      <c r="F166" s="34">
        <v>0</v>
      </c>
    </row>
    <row r="167" spans="1:7" s="1" customFormat="1" ht="17.25" hidden="1" customHeight="1">
      <c r="A167" s="16"/>
      <c r="B167" s="18" t="s">
        <v>252</v>
      </c>
      <c r="C167" s="18"/>
      <c r="D167" s="17"/>
      <c r="E167" s="34"/>
      <c r="F167" s="35">
        <f>F166</f>
        <v>0</v>
      </c>
    </row>
    <row r="168" spans="1:7" s="1" customFormat="1" ht="17.25" hidden="1" customHeight="1">
      <c r="A168" s="16"/>
      <c r="B168" s="404"/>
      <c r="C168" s="405"/>
      <c r="D168" s="17"/>
      <c r="E168" s="34"/>
      <c r="F168" s="53"/>
    </row>
    <row r="169" spans="1:7" s="1" customFormat="1" ht="17.25" hidden="1" customHeight="1">
      <c r="A169" s="16"/>
      <c r="B169" s="404"/>
      <c r="C169" s="405"/>
      <c r="D169" s="17"/>
      <c r="E169" s="34"/>
      <c r="F169" s="53"/>
    </row>
    <row r="170" spans="1:7" s="1" customFormat="1" ht="17.25" hidden="1" customHeight="1">
      <c r="A170" s="16"/>
      <c r="B170" s="18" t="s">
        <v>253</v>
      </c>
      <c r="C170" s="18"/>
      <c r="D170" s="17">
        <v>1</v>
      </c>
      <c r="E170" s="34"/>
      <c r="F170" s="35">
        <f>F168+F169</f>
        <v>0</v>
      </c>
    </row>
    <row r="171" spans="1:7" s="1" customFormat="1">
      <c r="A171" s="17"/>
      <c r="B171" s="319" t="s">
        <v>22</v>
      </c>
      <c r="C171" s="319"/>
      <c r="D171" s="16" t="s">
        <v>23</v>
      </c>
      <c r="E171" s="48" t="s">
        <v>23</v>
      </c>
      <c r="F171" s="35">
        <f>F165+F136+F167</f>
        <v>278934.49991200003</v>
      </c>
    </row>
    <row r="172" spans="1:7">
      <c r="A172" s="19"/>
      <c r="B172" s="20"/>
      <c r="C172" s="20"/>
      <c r="D172" s="21"/>
      <c r="E172" s="54"/>
      <c r="F172" s="55"/>
      <c r="G172" s="135"/>
    </row>
    <row r="173" spans="1:7">
      <c r="A173" s="37" t="s">
        <v>103</v>
      </c>
    </row>
    <row r="174" spans="1:7">
      <c r="A174" s="7"/>
      <c r="B174" s="7"/>
      <c r="C174" s="7"/>
    </row>
    <row r="175" spans="1:7" ht="33.75">
      <c r="A175" s="8" t="s">
        <v>7</v>
      </c>
      <c r="B175" s="352">
        <v>244226</v>
      </c>
      <c r="C175" s="353"/>
    </row>
    <row r="176" spans="1:7">
      <c r="A176" s="30"/>
      <c r="B176" s="253"/>
      <c r="C176" s="253"/>
    </row>
    <row r="177" spans="1:5" ht="15.75" customHeight="1" thickBot="1">
      <c r="A177" s="254" t="s">
        <v>8</v>
      </c>
      <c r="B177" s="254"/>
      <c r="C177" s="31" t="s">
        <v>237</v>
      </c>
    </row>
    <row r="178" spans="1:5">
      <c r="A178" s="194" t="s">
        <v>449</v>
      </c>
    </row>
    <row r="179" spans="1:5" s="1" customFormat="1" ht="12.75" customHeight="1">
      <c r="A179" s="355" t="s">
        <v>48</v>
      </c>
      <c r="B179" s="346" t="s">
        <v>26</v>
      </c>
      <c r="C179" s="346"/>
      <c r="D179" s="337" t="s">
        <v>157</v>
      </c>
      <c r="E179" s="337" t="s">
        <v>158</v>
      </c>
    </row>
    <row r="180" spans="1:5" s="1" customFormat="1" ht="10.5" customHeight="1">
      <c r="A180" s="356"/>
      <c r="B180" s="346"/>
      <c r="C180" s="346"/>
      <c r="D180" s="337"/>
      <c r="E180" s="337"/>
    </row>
    <row r="181" spans="1:5" s="1" customFormat="1" ht="13.5" customHeight="1">
      <c r="A181" s="33">
        <v>1</v>
      </c>
      <c r="B181" s="313">
        <v>2</v>
      </c>
      <c r="C181" s="313"/>
      <c r="D181" s="33">
        <v>3</v>
      </c>
      <c r="E181" s="33">
        <v>4</v>
      </c>
    </row>
    <row r="182" spans="1:5" s="1" customFormat="1" ht="41.25" hidden="1" customHeight="1">
      <c r="A182" s="17"/>
      <c r="B182" s="312" t="s">
        <v>159</v>
      </c>
      <c r="C182" s="312"/>
      <c r="D182" s="16" t="s">
        <v>23</v>
      </c>
      <c r="E182" s="17"/>
    </row>
    <row r="183" spans="1:5" s="1" customFormat="1" hidden="1">
      <c r="A183" s="17"/>
      <c r="B183" s="322" t="s">
        <v>129</v>
      </c>
      <c r="C183" s="322"/>
      <c r="D183" s="17"/>
      <c r="E183" s="17"/>
    </row>
    <row r="184" spans="1:5" s="1" customFormat="1" hidden="1">
      <c r="A184" s="16"/>
      <c r="B184" s="350"/>
      <c r="C184" s="350"/>
      <c r="D184" s="17"/>
      <c r="E184" s="17"/>
    </row>
    <row r="185" spans="1:5" s="1" customFormat="1" ht="36" hidden="1" customHeight="1">
      <c r="A185" s="17"/>
      <c r="B185" s="312" t="s">
        <v>160</v>
      </c>
      <c r="C185" s="312"/>
      <c r="D185" s="16" t="s">
        <v>23</v>
      </c>
      <c r="E185" s="18">
        <f>E187+E188+E190+E189</f>
        <v>0</v>
      </c>
    </row>
    <row r="186" spans="1:5" s="1" customFormat="1" ht="13.5" hidden="1" customHeight="1">
      <c r="A186" s="17"/>
      <c r="B186" s="322" t="s">
        <v>129</v>
      </c>
      <c r="C186" s="322"/>
      <c r="D186" s="17"/>
      <c r="E186" s="17"/>
    </row>
    <row r="187" spans="1:5" s="1" customFormat="1" hidden="1">
      <c r="A187" s="16"/>
      <c r="B187" s="350" t="s">
        <v>254</v>
      </c>
      <c r="C187" s="350"/>
      <c r="D187" s="17">
        <v>0</v>
      </c>
      <c r="E187" s="17">
        <v>0</v>
      </c>
    </row>
    <row r="188" spans="1:5" s="1" customFormat="1" hidden="1">
      <c r="A188" s="16"/>
      <c r="B188" s="350" t="s">
        <v>255</v>
      </c>
      <c r="C188" s="350"/>
      <c r="D188" s="17">
        <v>0</v>
      </c>
      <c r="E188" s="17">
        <v>0</v>
      </c>
    </row>
    <row r="189" spans="1:5" s="1" customFormat="1" ht="14.25" hidden="1" customHeight="1">
      <c r="A189" s="16"/>
      <c r="B189" s="350" t="s">
        <v>256</v>
      </c>
      <c r="C189" s="350"/>
      <c r="D189" s="17">
        <v>0</v>
      </c>
      <c r="E189" s="17">
        <v>0</v>
      </c>
    </row>
    <row r="190" spans="1:5" s="1" customFormat="1" hidden="1">
      <c r="A190" s="16"/>
      <c r="B190" s="350" t="s">
        <v>257</v>
      </c>
      <c r="C190" s="350"/>
      <c r="D190" s="17">
        <v>0</v>
      </c>
      <c r="E190" s="17">
        <v>0</v>
      </c>
    </row>
    <row r="191" spans="1:5" s="1" customFormat="1" ht="31.5" hidden="1" customHeight="1">
      <c r="A191" s="17"/>
      <c r="B191" s="312" t="s">
        <v>161</v>
      </c>
      <c r="C191" s="312"/>
      <c r="D191" s="16" t="s">
        <v>23</v>
      </c>
      <c r="E191" s="18">
        <f>E193</f>
        <v>0</v>
      </c>
    </row>
    <row r="192" spans="1:5" s="1" customFormat="1" hidden="1">
      <c r="A192" s="56"/>
      <c r="B192" s="322" t="s">
        <v>15</v>
      </c>
      <c r="C192" s="322"/>
      <c r="D192" s="56"/>
      <c r="E192" s="17"/>
    </row>
    <row r="193" spans="1:5" s="1" customFormat="1" ht="27.75" hidden="1" customHeight="1">
      <c r="A193" s="56"/>
      <c r="B193" s="322" t="s">
        <v>162</v>
      </c>
      <c r="C193" s="322"/>
      <c r="D193" s="56">
        <v>0</v>
      </c>
      <c r="E193" s="17">
        <v>0</v>
      </c>
    </row>
    <row r="194" spans="1:5" s="1" customFormat="1" ht="14.25" customHeight="1">
      <c r="A194" s="16"/>
      <c r="B194" s="350" t="s">
        <v>425</v>
      </c>
      <c r="C194" s="350"/>
      <c r="D194" s="17">
        <v>1</v>
      </c>
      <c r="E194" s="34">
        <v>110000</v>
      </c>
    </row>
    <row r="195" spans="1:5" s="1" customFormat="1" hidden="1">
      <c r="A195" s="16"/>
      <c r="B195" s="350" t="s">
        <v>258</v>
      </c>
      <c r="C195" s="350"/>
      <c r="D195" s="17">
        <v>0</v>
      </c>
      <c r="E195" s="34">
        <v>0</v>
      </c>
    </row>
    <row r="196" spans="1:5" s="1" customFormat="1" hidden="1">
      <c r="A196" s="16"/>
      <c r="B196" s="350" t="s">
        <v>259</v>
      </c>
      <c r="C196" s="350"/>
      <c r="D196" s="17">
        <v>0</v>
      </c>
      <c r="E196" s="34">
        <v>0</v>
      </c>
    </row>
    <row r="197" spans="1:5" s="1" customFormat="1">
      <c r="A197" s="16"/>
      <c r="B197" s="351" t="s">
        <v>223</v>
      </c>
      <c r="C197" s="351"/>
      <c r="D197" s="17"/>
      <c r="E197" s="35">
        <f>E185+E191+E194+E196+E195</f>
        <v>110000</v>
      </c>
    </row>
    <row r="198" spans="1:5" s="1" customFormat="1" ht="25.5" customHeight="1">
      <c r="A198" s="228">
        <v>1</v>
      </c>
      <c r="B198" s="311" t="s">
        <v>160</v>
      </c>
      <c r="C198" s="311"/>
      <c r="D198" s="16" t="s">
        <v>23</v>
      </c>
      <c r="E198" s="35">
        <f>E200+E201</f>
        <v>6400</v>
      </c>
    </row>
    <row r="199" spans="1:5" s="1" customFormat="1" ht="13.5" customHeight="1">
      <c r="A199" s="17"/>
      <c r="B199" s="322" t="s">
        <v>129</v>
      </c>
      <c r="C199" s="322"/>
      <c r="D199" s="17"/>
      <c r="E199" s="34"/>
    </row>
    <row r="200" spans="1:5" s="1" customFormat="1" ht="16.5" customHeight="1">
      <c r="A200" s="16"/>
      <c r="B200" s="350" t="s">
        <v>254</v>
      </c>
      <c r="C200" s="350"/>
      <c r="D200" s="17">
        <v>2</v>
      </c>
      <c r="E200" s="34">
        <v>1200</v>
      </c>
    </row>
    <row r="201" spans="1:5" s="1" customFormat="1" ht="19.5" customHeight="1">
      <c r="A201" s="16"/>
      <c r="B201" s="350" t="s">
        <v>255</v>
      </c>
      <c r="C201" s="350"/>
      <c r="D201" s="17">
        <v>4</v>
      </c>
      <c r="E201" s="34">
        <v>5200</v>
      </c>
    </row>
    <row r="202" spans="1:5" s="1" customFormat="1" ht="24" customHeight="1">
      <c r="A202" s="16">
        <v>2</v>
      </c>
      <c r="B202" s="311" t="s">
        <v>161</v>
      </c>
      <c r="C202" s="311"/>
      <c r="D202" s="221" t="s">
        <v>23</v>
      </c>
      <c r="E202" s="35">
        <f>E204+E205</f>
        <v>6700</v>
      </c>
    </row>
    <row r="203" spans="1:5" s="1" customFormat="1" ht="20.25" customHeight="1">
      <c r="A203" s="16"/>
      <c r="B203" s="322" t="s">
        <v>15</v>
      </c>
      <c r="C203" s="322"/>
      <c r="D203" s="56"/>
      <c r="E203" s="34"/>
    </row>
    <row r="204" spans="1:5" s="1" customFormat="1" ht="20.25" customHeight="1">
      <c r="A204" s="16"/>
      <c r="B204" s="322" t="s">
        <v>261</v>
      </c>
      <c r="C204" s="322"/>
      <c r="D204" s="56">
        <v>1</v>
      </c>
      <c r="E204" s="34">
        <v>4700</v>
      </c>
    </row>
    <row r="205" spans="1:5" s="1" customFormat="1" ht="20.25" customHeight="1">
      <c r="A205" s="221"/>
      <c r="B205" s="350" t="s">
        <v>260</v>
      </c>
      <c r="C205" s="350"/>
      <c r="D205" s="218">
        <v>1</v>
      </c>
      <c r="E205" s="34">
        <v>2000</v>
      </c>
    </row>
    <row r="206" spans="1:5" s="1" customFormat="1">
      <c r="A206" s="16">
        <v>3</v>
      </c>
      <c r="B206" s="350" t="s">
        <v>262</v>
      </c>
      <c r="C206" s="350"/>
      <c r="D206" s="17">
        <v>1</v>
      </c>
      <c r="E206" s="34">
        <v>28810</v>
      </c>
    </row>
    <row r="207" spans="1:5" s="1" customFormat="1">
      <c r="A207" s="16">
        <v>4</v>
      </c>
      <c r="B207" s="350" t="s">
        <v>263</v>
      </c>
      <c r="C207" s="350"/>
      <c r="D207" s="17">
        <v>1</v>
      </c>
      <c r="E207" s="34">
        <v>1500</v>
      </c>
    </row>
    <row r="208" spans="1:5" s="1" customFormat="1">
      <c r="A208" s="16">
        <v>5</v>
      </c>
      <c r="B208" s="350" t="s">
        <v>256</v>
      </c>
      <c r="C208" s="350"/>
      <c r="D208" s="17">
        <v>1</v>
      </c>
      <c r="E208" s="34">
        <v>4500</v>
      </c>
    </row>
    <row r="209" spans="1:7" s="1" customFormat="1">
      <c r="A209" s="16">
        <v>6</v>
      </c>
      <c r="B209" s="350" t="s">
        <v>257</v>
      </c>
      <c r="C209" s="350"/>
      <c r="D209" s="17">
        <v>1</v>
      </c>
      <c r="E209" s="34">
        <v>5000</v>
      </c>
    </row>
    <row r="210" spans="1:7" s="1" customFormat="1">
      <c r="A210" s="16">
        <v>7</v>
      </c>
      <c r="B210" s="50" t="s">
        <v>264</v>
      </c>
      <c r="C210" s="51"/>
      <c r="D210" s="17">
        <v>1</v>
      </c>
      <c r="E210" s="34">
        <v>9690</v>
      </c>
    </row>
    <row r="211" spans="1:7" s="1" customFormat="1" ht="21" hidden="1" customHeight="1">
      <c r="A211" s="16"/>
      <c r="B211" s="50" t="s">
        <v>265</v>
      </c>
      <c r="C211" s="51"/>
      <c r="D211" s="17">
        <v>1</v>
      </c>
      <c r="E211" s="34">
        <v>0</v>
      </c>
    </row>
    <row r="212" spans="1:7" s="1" customFormat="1" ht="21" customHeight="1">
      <c r="A212" s="236">
        <v>8</v>
      </c>
      <c r="B212" s="240" t="s">
        <v>480</v>
      </c>
      <c r="C212" s="241"/>
      <c r="D212" s="239">
        <v>1</v>
      </c>
      <c r="E212" s="34">
        <v>1000</v>
      </c>
    </row>
    <row r="213" spans="1:7" s="1" customFormat="1">
      <c r="A213" s="16"/>
      <c r="B213" s="351" t="s">
        <v>204</v>
      </c>
      <c r="C213" s="351"/>
      <c r="D213" s="17"/>
      <c r="E213" s="35">
        <f>E198+E206+E207+E208+E209+E210+E202+E212</f>
        <v>63600</v>
      </c>
    </row>
    <row r="214" spans="1:7" s="1" customFormat="1" ht="15.75" thickBot="1">
      <c r="A214" s="57"/>
      <c r="B214" s="348" t="s">
        <v>22</v>
      </c>
      <c r="C214" s="349"/>
      <c r="D214" s="58" t="s">
        <v>23</v>
      </c>
      <c r="E214" s="59">
        <f>E197+E213</f>
        <v>173600</v>
      </c>
      <c r="G214" s="52"/>
    </row>
    <row r="215" spans="1:7" s="1" customFormat="1">
      <c r="A215" s="85"/>
      <c r="B215" s="86"/>
      <c r="C215" s="86"/>
      <c r="D215" s="87"/>
      <c r="E215" s="36"/>
      <c r="G215" s="52"/>
    </row>
    <row r="216" spans="1:7" s="1" customFormat="1">
      <c r="A216" s="37" t="s">
        <v>103</v>
      </c>
      <c r="B216"/>
      <c r="C216"/>
      <c r="D216"/>
      <c r="E216"/>
      <c r="F216"/>
      <c r="G216" s="52"/>
    </row>
    <row r="217" spans="1:7" s="1" customFormat="1">
      <c r="A217" s="183"/>
      <c r="B217" s="183"/>
      <c r="C217" s="183"/>
      <c r="D217"/>
      <c r="E217"/>
      <c r="F217"/>
      <c r="G217" s="52"/>
    </row>
    <row r="218" spans="1:7" s="1" customFormat="1" ht="34.5" thickBot="1">
      <c r="A218" s="169" t="s">
        <v>7</v>
      </c>
      <c r="B218" s="352">
        <v>244228</v>
      </c>
      <c r="C218" s="353"/>
      <c r="D218"/>
      <c r="E218"/>
      <c r="F218"/>
      <c r="G218" s="52"/>
    </row>
    <row r="219" spans="1:7" s="1" customFormat="1">
      <c r="A219" s="30"/>
      <c r="B219" s="253"/>
      <c r="C219" s="253"/>
      <c r="D219"/>
      <c r="E219"/>
      <c r="F219"/>
      <c r="G219" s="52"/>
    </row>
    <row r="220" spans="1:7" s="1" customFormat="1" ht="16.5" customHeight="1" thickBot="1">
      <c r="A220" s="403" t="s">
        <v>8</v>
      </c>
      <c r="B220" s="403"/>
      <c r="C220" s="31" t="s">
        <v>237</v>
      </c>
      <c r="D220"/>
      <c r="E220"/>
      <c r="F220"/>
      <c r="G220" s="52"/>
    </row>
    <row r="221" spans="1:7" s="1" customFormat="1">
      <c r="A221" s="194" t="s">
        <v>450</v>
      </c>
      <c r="B221"/>
      <c r="C221"/>
      <c r="D221"/>
      <c r="E221"/>
      <c r="F221"/>
      <c r="G221" s="52"/>
    </row>
    <row r="222" spans="1:7" s="1" customFormat="1" ht="36">
      <c r="A222" s="176" t="s">
        <v>48</v>
      </c>
      <c r="B222" s="346" t="s">
        <v>26</v>
      </c>
      <c r="C222" s="346"/>
      <c r="D222" s="176" t="s">
        <v>141</v>
      </c>
      <c r="E222" s="47" t="s">
        <v>238</v>
      </c>
      <c r="F222" s="176" t="s">
        <v>143</v>
      </c>
      <c r="G222" s="52"/>
    </row>
    <row r="223" spans="1:7" s="1" customFormat="1">
      <c r="A223" s="172">
        <v>1</v>
      </c>
      <c r="B223" s="312">
        <v>2</v>
      </c>
      <c r="C223" s="312"/>
      <c r="D223" s="172">
        <v>3</v>
      </c>
      <c r="E223" s="172">
        <v>4</v>
      </c>
      <c r="F223" s="172">
        <v>5</v>
      </c>
      <c r="G223" s="52"/>
    </row>
    <row r="224" spans="1:7" s="1" customFormat="1" ht="15" customHeight="1">
      <c r="A224" s="172"/>
      <c r="B224" s="398" t="s">
        <v>430</v>
      </c>
      <c r="C224" s="399"/>
      <c r="D224" s="175">
        <v>1</v>
      </c>
      <c r="E224" s="34">
        <v>40000</v>
      </c>
      <c r="F224" s="34">
        <f t="shared" ref="F224" si="6">E224*D224</f>
        <v>40000</v>
      </c>
      <c r="G224" s="52"/>
    </row>
    <row r="225" spans="1:7" s="1" customFormat="1" ht="15" customHeight="1">
      <c r="A225" s="172"/>
      <c r="B225" s="174" t="s">
        <v>223</v>
      </c>
      <c r="C225" s="175"/>
      <c r="D225" s="175"/>
      <c r="E225" s="34"/>
      <c r="F225" s="35">
        <f>F224</f>
        <v>40000</v>
      </c>
      <c r="G225" s="52"/>
    </row>
    <row r="226" spans="1:7" s="1" customFormat="1">
      <c r="A226" s="172"/>
      <c r="B226" s="407" t="s">
        <v>441</v>
      </c>
      <c r="C226" s="407"/>
      <c r="D226" s="172" t="s">
        <v>23</v>
      </c>
      <c r="E226" s="48" t="s">
        <v>23</v>
      </c>
      <c r="F226" s="35">
        <f>F225</f>
        <v>40000</v>
      </c>
      <c r="G226" s="52"/>
    </row>
    <row r="227" spans="1:7" s="1" customFormat="1" ht="15" customHeight="1">
      <c r="A227" s="85"/>
      <c r="B227" s="86"/>
      <c r="C227" s="86"/>
      <c r="D227" s="87"/>
      <c r="E227" s="36"/>
      <c r="G227" s="52"/>
    </row>
    <row r="228" spans="1:7" ht="15" customHeight="1">
      <c r="A228" s="37" t="s">
        <v>103</v>
      </c>
      <c r="F228" s="135"/>
    </row>
    <row r="229" spans="1:7" ht="15" customHeight="1">
      <c r="A229" s="37"/>
      <c r="F229" s="135"/>
    </row>
    <row r="230" spans="1:7" ht="15" customHeight="1">
      <c r="A230" s="183"/>
      <c r="B230" s="406"/>
      <c r="C230" s="406"/>
      <c r="D230" s="406"/>
    </row>
    <row r="231" spans="1:7" ht="34.5" thickBot="1">
      <c r="A231" s="169" t="s">
        <v>7</v>
      </c>
      <c r="B231" s="352">
        <v>244310</v>
      </c>
      <c r="C231" s="352"/>
    </row>
    <row r="232" spans="1:7">
      <c r="A232" s="30"/>
      <c r="B232" s="253"/>
      <c r="C232" s="253"/>
    </row>
    <row r="233" spans="1:7" ht="15.75" customHeight="1">
      <c r="A233" s="254" t="s">
        <v>8</v>
      </c>
      <c r="B233" s="254"/>
      <c r="C233" s="31" t="s">
        <v>199</v>
      </c>
    </row>
    <row r="234" spans="1:7">
      <c r="A234" s="37" t="s">
        <v>163</v>
      </c>
    </row>
    <row r="235" spans="1:7" ht="9" customHeight="1">
      <c r="A235" s="373" t="s">
        <v>266</v>
      </c>
      <c r="B235" s="361" t="s">
        <v>26</v>
      </c>
      <c r="C235" s="361"/>
      <c r="D235" s="361" t="s">
        <v>135</v>
      </c>
      <c r="E235" s="363" t="s">
        <v>164</v>
      </c>
      <c r="F235" s="363" t="s">
        <v>165</v>
      </c>
    </row>
    <row r="236" spans="1:7">
      <c r="A236" s="374"/>
      <c r="B236" s="361"/>
      <c r="C236" s="361"/>
      <c r="D236" s="361"/>
      <c r="E236" s="363"/>
      <c r="F236" s="363"/>
    </row>
    <row r="237" spans="1:7">
      <c r="A237" s="61"/>
      <c r="B237" s="361">
        <v>1</v>
      </c>
      <c r="C237" s="361"/>
      <c r="D237" s="60">
        <v>2</v>
      </c>
      <c r="E237" s="60">
        <v>3</v>
      </c>
      <c r="F237" s="60">
        <v>4</v>
      </c>
    </row>
    <row r="238" spans="1:7" s="1" customFormat="1" ht="15.75" customHeight="1">
      <c r="A238" s="62"/>
      <c r="B238" s="322" t="s">
        <v>166</v>
      </c>
      <c r="C238" s="322"/>
      <c r="D238" s="33" t="s">
        <v>23</v>
      </c>
      <c r="E238" s="33" t="s">
        <v>23</v>
      </c>
      <c r="F238" s="33" t="s">
        <v>23</v>
      </c>
    </row>
    <row r="239" spans="1:7" s="1" customFormat="1" ht="11.25" customHeight="1">
      <c r="A239" s="62"/>
      <c r="B239" s="322" t="s">
        <v>167</v>
      </c>
      <c r="C239" s="322"/>
      <c r="D239" s="62"/>
      <c r="E239" s="62"/>
      <c r="F239" s="62"/>
    </row>
    <row r="240" spans="1:7" s="1" customFormat="1" ht="3.75" hidden="1" customHeight="1">
      <c r="A240" s="33">
        <v>1</v>
      </c>
      <c r="B240" s="408" t="s">
        <v>267</v>
      </c>
      <c r="C240" s="408"/>
      <c r="D240" s="62">
        <v>0</v>
      </c>
      <c r="E240" s="64">
        <v>40000</v>
      </c>
      <c r="F240" s="64">
        <f t="shared" ref="F240:F243" si="7">E240*D240</f>
        <v>0</v>
      </c>
    </row>
    <row r="241" spans="1:7" s="1" customFormat="1" ht="0.75" hidden="1" customHeight="1">
      <c r="A241" s="33"/>
      <c r="B241" s="63"/>
      <c r="C241" s="63"/>
      <c r="D241" s="62"/>
      <c r="E241" s="64"/>
      <c r="F241" s="64"/>
    </row>
    <row r="242" spans="1:7" s="1" customFormat="1">
      <c r="A242" s="33"/>
      <c r="B242" s="408" t="s">
        <v>268</v>
      </c>
      <c r="C242" s="408"/>
      <c r="D242" s="62">
        <v>30</v>
      </c>
      <c r="E242" s="64">
        <v>1097.03333</v>
      </c>
      <c r="F242" s="64">
        <f t="shared" si="7"/>
        <v>32910.999900000003</v>
      </c>
    </row>
    <row r="243" spans="1:7" s="1" customFormat="1" hidden="1">
      <c r="A243" s="33"/>
      <c r="B243" s="408" t="s">
        <v>269</v>
      </c>
      <c r="C243" s="408"/>
      <c r="D243" s="62">
        <v>0</v>
      </c>
      <c r="E243" s="64">
        <v>20000</v>
      </c>
      <c r="F243" s="64">
        <f t="shared" si="7"/>
        <v>0</v>
      </c>
    </row>
    <row r="244" spans="1:7" s="1" customFormat="1">
      <c r="A244" s="33"/>
      <c r="B244" s="63" t="s">
        <v>426</v>
      </c>
      <c r="C244" s="63"/>
      <c r="D244" s="62">
        <v>1</v>
      </c>
      <c r="E244" s="64">
        <v>720</v>
      </c>
      <c r="F244" s="64">
        <f>D244*E244</f>
        <v>720</v>
      </c>
    </row>
    <row r="245" spans="1:7" s="1" customFormat="1">
      <c r="A245" s="33"/>
      <c r="B245" s="63" t="s">
        <v>270</v>
      </c>
      <c r="C245" s="63"/>
      <c r="D245" s="62">
        <v>1</v>
      </c>
      <c r="E245" s="64">
        <v>3000</v>
      </c>
      <c r="F245" s="64">
        <f>D245*E245</f>
        <v>3000</v>
      </c>
    </row>
    <row r="246" spans="1:7" s="1" customFormat="1" ht="14.25" customHeight="1">
      <c r="A246" s="33"/>
      <c r="B246" s="408" t="s">
        <v>271</v>
      </c>
      <c r="C246" s="408"/>
      <c r="D246" s="62">
        <v>1</v>
      </c>
      <c r="E246" s="64">
        <v>4000</v>
      </c>
      <c r="F246" s="64">
        <f t="shared" ref="F246:F250" si="8">E246*D246</f>
        <v>4000</v>
      </c>
    </row>
    <row r="247" spans="1:7" s="1" customFormat="1" hidden="1">
      <c r="A247" s="33"/>
      <c r="B247" s="408" t="s">
        <v>272</v>
      </c>
      <c r="C247" s="408"/>
      <c r="D247" s="62">
        <v>0</v>
      </c>
      <c r="E247" s="64">
        <v>25000</v>
      </c>
      <c r="F247" s="64">
        <f t="shared" si="8"/>
        <v>0</v>
      </c>
    </row>
    <row r="248" spans="1:7" s="1" customFormat="1" ht="14.25" customHeight="1">
      <c r="A248" s="33"/>
      <c r="B248" s="408" t="s">
        <v>273</v>
      </c>
      <c r="C248" s="408"/>
      <c r="D248" s="62">
        <v>1</v>
      </c>
      <c r="E248" s="64">
        <v>3000</v>
      </c>
      <c r="F248" s="64">
        <f>D248*E248</f>
        <v>3000</v>
      </c>
      <c r="G248" s="52"/>
    </row>
    <row r="249" spans="1:7" s="1" customFormat="1" hidden="1">
      <c r="A249" s="33"/>
      <c r="B249" s="408" t="s">
        <v>274</v>
      </c>
      <c r="C249" s="408"/>
      <c r="D249" s="62">
        <v>0</v>
      </c>
      <c r="E249" s="64">
        <v>45000</v>
      </c>
      <c r="F249" s="64">
        <f t="shared" si="8"/>
        <v>0</v>
      </c>
    </row>
    <row r="250" spans="1:7" s="1" customFormat="1">
      <c r="A250" s="33"/>
      <c r="B250" s="408" t="s">
        <v>275</v>
      </c>
      <c r="C250" s="408"/>
      <c r="D250" s="62">
        <v>10</v>
      </c>
      <c r="E250" s="64">
        <v>470.82</v>
      </c>
      <c r="F250" s="64">
        <f t="shared" si="8"/>
        <v>4708.2</v>
      </c>
    </row>
    <row r="251" spans="1:7" s="1" customFormat="1">
      <c r="A251" s="33"/>
      <c r="B251" s="408" t="s">
        <v>276</v>
      </c>
      <c r="C251" s="408"/>
      <c r="D251" s="62">
        <v>40</v>
      </c>
      <c r="E251" s="64">
        <v>1000</v>
      </c>
      <c r="F251" s="64">
        <f t="shared" ref="F251:F265" si="9">E251*D251</f>
        <v>40000</v>
      </c>
    </row>
    <row r="252" spans="1:7" s="1" customFormat="1" hidden="1">
      <c r="A252" s="33"/>
      <c r="B252" s="408"/>
      <c r="C252" s="408"/>
      <c r="D252" s="62"/>
      <c r="E252" s="64"/>
      <c r="F252" s="64"/>
    </row>
    <row r="253" spans="1:7" s="1" customFormat="1">
      <c r="A253" s="33"/>
      <c r="B253" s="408" t="s">
        <v>277</v>
      </c>
      <c r="C253" s="408"/>
      <c r="D253" s="62">
        <v>2</v>
      </c>
      <c r="E253" s="64">
        <v>12000</v>
      </c>
      <c r="F253" s="64">
        <f t="shared" si="9"/>
        <v>24000</v>
      </c>
    </row>
    <row r="254" spans="1:7" s="1" customFormat="1">
      <c r="A254" s="33"/>
      <c r="B254" s="408" t="s">
        <v>433</v>
      </c>
      <c r="C254" s="408"/>
      <c r="D254" s="62">
        <v>2</v>
      </c>
      <c r="E254" s="64">
        <v>150000</v>
      </c>
      <c r="F254" s="64">
        <f>D254*E254</f>
        <v>300000</v>
      </c>
    </row>
    <row r="255" spans="1:7" s="1" customFormat="1">
      <c r="A255" s="33"/>
      <c r="B255" s="408" t="s">
        <v>432</v>
      </c>
      <c r="C255" s="408"/>
      <c r="D255" s="62">
        <v>60</v>
      </c>
      <c r="E255" s="64">
        <v>333.33332999999999</v>
      </c>
      <c r="F255" s="64">
        <f t="shared" si="9"/>
        <v>19999.999799999998</v>
      </c>
    </row>
    <row r="256" spans="1:7" s="1" customFormat="1">
      <c r="A256" s="33"/>
      <c r="B256" s="408" t="s">
        <v>278</v>
      </c>
      <c r="C256" s="408"/>
      <c r="D256" s="62">
        <v>3</v>
      </c>
      <c r="E256" s="64">
        <v>10000</v>
      </c>
      <c r="F256" s="64">
        <f t="shared" si="9"/>
        <v>30000</v>
      </c>
    </row>
    <row r="257" spans="1:6" s="1" customFormat="1" hidden="1">
      <c r="A257" s="33">
        <v>23</v>
      </c>
      <c r="B257" s="408" t="s">
        <v>279</v>
      </c>
      <c r="C257" s="408"/>
      <c r="D257" s="62">
        <v>0</v>
      </c>
      <c r="E257" s="64">
        <v>7000</v>
      </c>
      <c r="F257" s="64">
        <f t="shared" si="9"/>
        <v>0</v>
      </c>
    </row>
    <row r="258" spans="1:6" s="1" customFormat="1" hidden="1">
      <c r="A258" s="33">
        <v>24</v>
      </c>
      <c r="B258" s="408" t="s">
        <v>280</v>
      </c>
      <c r="C258" s="408"/>
      <c r="D258" s="62">
        <v>0</v>
      </c>
      <c r="E258" s="64">
        <v>2500</v>
      </c>
      <c r="F258" s="64">
        <f t="shared" si="9"/>
        <v>0</v>
      </c>
    </row>
    <row r="259" spans="1:6" s="1" customFormat="1" hidden="1">
      <c r="A259" s="33">
        <v>25</v>
      </c>
      <c r="B259" s="408" t="s">
        <v>281</v>
      </c>
      <c r="C259" s="408"/>
      <c r="D259" s="62">
        <v>0</v>
      </c>
      <c r="E259" s="64">
        <v>3000</v>
      </c>
      <c r="F259" s="64">
        <f t="shared" si="9"/>
        <v>0</v>
      </c>
    </row>
    <row r="260" spans="1:6" s="1" customFormat="1" hidden="1">
      <c r="A260" s="33">
        <v>26</v>
      </c>
      <c r="B260" s="408" t="s">
        <v>282</v>
      </c>
      <c r="C260" s="408"/>
      <c r="D260" s="62">
        <v>0</v>
      </c>
      <c r="E260" s="64">
        <v>3840</v>
      </c>
      <c r="F260" s="64">
        <f t="shared" si="9"/>
        <v>0</v>
      </c>
    </row>
    <row r="261" spans="1:6" s="1" customFormat="1" hidden="1">
      <c r="A261" s="33">
        <v>27</v>
      </c>
      <c r="B261" s="408" t="s">
        <v>283</v>
      </c>
      <c r="C261" s="408"/>
      <c r="D261" s="62">
        <v>0</v>
      </c>
      <c r="E261" s="64">
        <v>900</v>
      </c>
      <c r="F261" s="64">
        <f t="shared" ref="F261" si="10">E261*D261</f>
        <v>0</v>
      </c>
    </row>
    <row r="262" spans="1:6" s="1" customFormat="1" hidden="1">
      <c r="A262" s="33">
        <v>28</v>
      </c>
      <c r="B262" s="408" t="s">
        <v>284</v>
      </c>
      <c r="C262" s="408"/>
      <c r="D262" s="62">
        <v>0</v>
      </c>
      <c r="E262" s="64">
        <v>7000</v>
      </c>
      <c r="F262" s="64">
        <f t="shared" si="9"/>
        <v>0</v>
      </c>
    </row>
    <row r="263" spans="1:6" s="1" customFormat="1" hidden="1">
      <c r="A263" s="33">
        <v>29</v>
      </c>
      <c r="B263" s="408" t="s">
        <v>285</v>
      </c>
      <c r="C263" s="408"/>
      <c r="D263" s="62">
        <v>0</v>
      </c>
      <c r="E263" s="64">
        <v>12000</v>
      </c>
      <c r="F263" s="64">
        <f t="shared" ref="F263" si="11">E263*D263</f>
        <v>0</v>
      </c>
    </row>
    <row r="264" spans="1:6" s="1" customFormat="1" hidden="1">
      <c r="A264" s="33">
        <v>30</v>
      </c>
      <c r="B264" s="408" t="s">
        <v>286</v>
      </c>
      <c r="C264" s="408"/>
      <c r="D264" s="62">
        <v>0</v>
      </c>
      <c r="E264" s="64">
        <v>9100</v>
      </c>
      <c r="F264" s="64">
        <f t="shared" si="9"/>
        <v>0</v>
      </c>
    </row>
    <row r="265" spans="1:6" s="1" customFormat="1" hidden="1">
      <c r="A265" s="33">
        <v>31</v>
      </c>
      <c r="B265" s="408" t="s">
        <v>287</v>
      </c>
      <c r="C265" s="408"/>
      <c r="D265" s="62">
        <v>0</v>
      </c>
      <c r="E265" s="64">
        <v>1000</v>
      </c>
      <c r="F265" s="64">
        <f t="shared" si="9"/>
        <v>0</v>
      </c>
    </row>
    <row r="266" spans="1:6" s="1" customFormat="1" hidden="1">
      <c r="A266" s="33">
        <v>32</v>
      </c>
      <c r="B266" s="408" t="s">
        <v>288</v>
      </c>
      <c r="C266" s="408"/>
      <c r="D266" s="62">
        <v>0</v>
      </c>
      <c r="E266" s="64">
        <v>2600</v>
      </c>
      <c r="F266" s="64">
        <f t="shared" ref="F266" si="12">E266*D266</f>
        <v>0</v>
      </c>
    </row>
    <row r="267" spans="1:6" s="1" customFormat="1" hidden="1">
      <c r="A267" s="33">
        <v>33</v>
      </c>
      <c r="B267" s="408" t="s">
        <v>289</v>
      </c>
      <c r="C267" s="408"/>
      <c r="D267" s="62">
        <v>0</v>
      </c>
      <c r="E267" s="64">
        <v>8120</v>
      </c>
      <c r="F267" s="64">
        <f t="shared" ref="F267:F273" si="13">E267*D267</f>
        <v>0</v>
      </c>
    </row>
    <row r="268" spans="1:6" s="1" customFormat="1">
      <c r="A268" s="33"/>
      <c r="B268" s="63" t="s">
        <v>434</v>
      </c>
      <c r="C268" s="63"/>
      <c r="D268" s="62">
        <v>2</v>
      </c>
      <c r="E268" s="64">
        <v>6000</v>
      </c>
      <c r="F268" s="64">
        <f>D268*E268</f>
        <v>12000</v>
      </c>
    </row>
    <row r="269" spans="1:6" s="1" customFormat="1">
      <c r="A269" s="33"/>
      <c r="B269" s="63" t="s">
        <v>290</v>
      </c>
      <c r="C269" s="63"/>
      <c r="D269" s="62">
        <v>3</v>
      </c>
      <c r="E269" s="64">
        <v>980</v>
      </c>
      <c r="F269" s="64">
        <f t="shared" si="13"/>
        <v>2940</v>
      </c>
    </row>
    <row r="270" spans="1:6" s="1" customFormat="1">
      <c r="A270" s="33"/>
      <c r="B270" s="63" t="s">
        <v>291</v>
      </c>
      <c r="C270" s="63"/>
      <c r="D270" s="62">
        <v>3</v>
      </c>
      <c r="E270" s="64">
        <v>2293</v>
      </c>
      <c r="F270" s="64">
        <f t="shared" si="13"/>
        <v>6879</v>
      </c>
    </row>
    <row r="271" spans="1:6" s="1" customFormat="1">
      <c r="A271" s="33"/>
      <c r="B271" s="63" t="s">
        <v>292</v>
      </c>
      <c r="C271" s="63"/>
      <c r="D271" s="62">
        <v>1</v>
      </c>
      <c r="E271" s="64">
        <v>4550</v>
      </c>
      <c r="F271" s="64">
        <f t="shared" si="13"/>
        <v>4550</v>
      </c>
    </row>
    <row r="272" spans="1:6" s="1" customFormat="1">
      <c r="A272" s="237"/>
      <c r="B272" s="242" t="s">
        <v>477</v>
      </c>
      <c r="C272" s="242"/>
      <c r="D272" s="238">
        <v>1</v>
      </c>
      <c r="E272" s="64">
        <v>691.8</v>
      </c>
      <c r="F272" s="64">
        <f t="shared" si="13"/>
        <v>691.8</v>
      </c>
    </row>
    <row r="273" spans="1:7" s="1" customFormat="1">
      <c r="A273" s="237"/>
      <c r="B273" s="242" t="s">
        <v>478</v>
      </c>
      <c r="C273" s="242"/>
      <c r="D273" s="238">
        <v>1</v>
      </c>
      <c r="E273" s="64">
        <v>600</v>
      </c>
      <c r="F273" s="64">
        <f t="shared" si="13"/>
        <v>600</v>
      </c>
    </row>
    <row r="274" spans="1:7" s="1" customFormat="1" ht="13.5" customHeight="1">
      <c r="A274" s="33"/>
      <c r="B274" s="409" t="s">
        <v>204</v>
      </c>
      <c r="C274" s="409"/>
      <c r="D274" s="62"/>
      <c r="E274" s="64"/>
      <c r="F274" s="67">
        <f>F242+F244+F245+F246+F248+F250+F251+F253+F254+F255+F256+F268+F269+F270+F271+F272+F273</f>
        <v>489999.99969999999</v>
      </c>
    </row>
    <row r="275" spans="1:7" s="1" customFormat="1" hidden="1">
      <c r="A275" s="33">
        <v>1</v>
      </c>
      <c r="B275" s="408" t="s">
        <v>293</v>
      </c>
      <c r="C275" s="408"/>
      <c r="D275" s="62">
        <v>0</v>
      </c>
      <c r="E275" s="64">
        <v>15000</v>
      </c>
      <c r="F275" s="64">
        <f t="shared" ref="F275:F278" si="14">E275*D275</f>
        <v>0</v>
      </c>
    </row>
    <row r="276" spans="1:7" s="1" customFormat="1" hidden="1">
      <c r="A276" s="33">
        <v>2</v>
      </c>
      <c r="B276" s="408" t="s">
        <v>294</v>
      </c>
      <c r="C276" s="408"/>
      <c r="D276" s="62">
        <v>0</v>
      </c>
      <c r="E276" s="64">
        <v>5000</v>
      </c>
      <c r="F276" s="64">
        <f t="shared" si="14"/>
        <v>0</v>
      </c>
    </row>
    <row r="277" spans="1:7" s="1" customFormat="1" hidden="1">
      <c r="A277" s="33"/>
      <c r="B277" s="409" t="s">
        <v>295</v>
      </c>
      <c r="C277" s="409"/>
      <c r="D277" s="62"/>
      <c r="E277" s="64"/>
      <c r="F277" s="67">
        <f>F275+F276</f>
        <v>0</v>
      </c>
    </row>
    <row r="278" spans="1:7" s="1" customFormat="1" hidden="1">
      <c r="A278" s="33">
        <v>1</v>
      </c>
      <c r="B278" s="408" t="s">
        <v>296</v>
      </c>
      <c r="C278" s="408"/>
      <c r="D278" s="62">
        <v>0</v>
      </c>
      <c r="E278" s="64">
        <v>10000</v>
      </c>
      <c r="F278" s="64">
        <f t="shared" si="14"/>
        <v>0</v>
      </c>
    </row>
    <row r="279" spans="1:7" s="1" customFormat="1" hidden="1">
      <c r="A279" s="33"/>
      <c r="B279" s="409" t="s">
        <v>297</v>
      </c>
      <c r="C279" s="409"/>
      <c r="D279" s="62"/>
      <c r="E279" s="64"/>
      <c r="F279" s="67">
        <f>F278</f>
        <v>0</v>
      </c>
    </row>
    <row r="280" spans="1:7" s="1" customFormat="1" ht="0.75" customHeight="1">
      <c r="A280" s="33">
        <v>1</v>
      </c>
      <c r="B280" s="408" t="s">
        <v>298</v>
      </c>
      <c r="C280" s="408"/>
      <c r="D280" s="62">
        <v>0</v>
      </c>
      <c r="E280" s="64">
        <v>4070.23</v>
      </c>
      <c r="F280" s="64">
        <f t="shared" ref="F280" si="15">E280*D280</f>
        <v>0</v>
      </c>
    </row>
    <row r="281" spans="1:7" s="1" customFormat="1" ht="13.5" hidden="1" customHeight="1">
      <c r="A281" s="33"/>
      <c r="B281" s="409" t="s">
        <v>223</v>
      </c>
      <c r="C281" s="409"/>
      <c r="D281" s="62"/>
      <c r="E281" s="64"/>
      <c r="F281" s="67">
        <f>F280</f>
        <v>0</v>
      </c>
    </row>
    <row r="282" spans="1:7" s="3" customFormat="1" ht="15.75" customHeight="1">
      <c r="A282" s="68"/>
      <c r="B282" s="410" t="s">
        <v>22</v>
      </c>
      <c r="C282" s="410"/>
      <c r="D282" s="68"/>
      <c r="E282" s="69" t="s">
        <v>23</v>
      </c>
      <c r="F282" s="67">
        <f>F274+F277+F279+F281</f>
        <v>489999.99969999999</v>
      </c>
    </row>
    <row r="283" spans="1:7" s="3" customFormat="1" ht="15.75" customHeight="1">
      <c r="A283" s="192"/>
      <c r="B283" s="193"/>
      <c r="C283" s="193"/>
      <c r="D283" s="192"/>
      <c r="E283" s="130"/>
      <c r="F283" s="129"/>
    </row>
    <row r="284" spans="1:7" s="3" customFormat="1" ht="15.75" customHeight="1">
      <c r="A284" s="37" t="s">
        <v>103</v>
      </c>
      <c r="B284"/>
      <c r="C284"/>
      <c r="D284"/>
      <c r="E284"/>
      <c r="F284"/>
      <c r="G284"/>
    </row>
    <row r="285" spans="1:7" s="3" customFormat="1" ht="15.75" customHeight="1">
      <c r="A285" s="183"/>
      <c r="B285" s="183"/>
      <c r="C285" s="183"/>
      <c r="D285"/>
      <c r="E285"/>
      <c r="F285"/>
      <c r="G285"/>
    </row>
    <row r="286" spans="1:7" s="3" customFormat="1" ht="18" customHeight="1" thickBot="1">
      <c r="A286" s="169" t="s">
        <v>7</v>
      </c>
      <c r="B286" s="352">
        <v>244341</v>
      </c>
      <c r="C286" s="353"/>
      <c r="D286"/>
      <c r="E286"/>
      <c r="F286"/>
      <c r="G286"/>
    </row>
    <row r="287" spans="1:7" s="3" customFormat="1" ht="15.75" customHeight="1">
      <c r="A287" s="30"/>
      <c r="B287" s="253"/>
      <c r="C287" s="253"/>
      <c r="D287"/>
      <c r="E287"/>
      <c r="F287"/>
      <c r="G287"/>
    </row>
    <row r="288" spans="1:7" s="3" customFormat="1" ht="15.75" customHeight="1" thickBot="1">
      <c r="A288" s="254" t="s">
        <v>8</v>
      </c>
      <c r="B288" s="254"/>
      <c r="C288" s="31" t="s">
        <v>237</v>
      </c>
      <c r="D288"/>
      <c r="E288"/>
      <c r="F288"/>
      <c r="G288"/>
    </row>
    <row r="289" spans="1:8" s="3" customFormat="1" ht="15.75" customHeight="1">
      <c r="A289" s="194" t="s">
        <v>451</v>
      </c>
      <c r="B289"/>
      <c r="C289"/>
      <c r="D289"/>
      <c r="E289"/>
      <c r="F289"/>
      <c r="G289"/>
    </row>
    <row r="290" spans="1:8" s="3" customFormat="1" ht="15.75" customHeight="1">
      <c r="A290" s="171" t="s">
        <v>48</v>
      </c>
      <c r="B290" s="313" t="s">
        <v>26</v>
      </c>
      <c r="C290" s="313"/>
      <c r="D290" s="173" t="s">
        <v>169</v>
      </c>
      <c r="E290" s="173" t="s">
        <v>135</v>
      </c>
      <c r="F290" s="173" t="s">
        <v>170</v>
      </c>
      <c r="G290" s="173" t="s">
        <v>171</v>
      </c>
    </row>
    <row r="291" spans="1:8" s="3" customFormat="1" ht="15.75" customHeight="1">
      <c r="A291" s="171">
        <v>1</v>
      </c>
      <c r="B291" s="313">
        <v>2</v>
      </c>
      <c r="C291" s="313"/>
      <c r="D291" s="171">
        <v>3</v>
      </c>
      <c r="E291" s="171">
        <v>4</v>
      </c>
      <c r="F291" s="171">
        <v>5</v>
      </c>
      <c r="G291" s="171">
        <v>6</v>
      </c>
    </row>
    <row r="292" spans="1:8" s="3" customFormat="1" ht="15.75" customHeight="1">
      <c r="A292" s="175"/>
      <c r="B292" s="312" t="s">
        <v>172</v>
      </c>
      <c r="C292" s="312"/>
      <c r="D292" s="172" t="s">
        <v>23</v>
      </c>
      <c r="E292" s="172" t="s">
        <v>23</v>
      </c>
      <c r="F292" s="172" t="s">
        <v>23</v>
      </c>
      <c r="G292" s="172" t="s">
        <v>23</v>
      </c>
    </row>
    <row r="293" spans="1:8" s="3" customFormat="1" ht="15.75" customHeight="1">
      <c r="A293" s="175"/>
      <c r="B293" s="411" t="s">
        <v>401</v>
      </c>
      <c r="C293" s="411"/>
      <c r="D293" s="175" t="s">
        <v>301</v>
      </c>
      <c r="E293" s="170">
        <v>20</v>
      </c>
      <c r="F293" s="64">
        <v>350</v>
      </c>
      <c r="G293" s="196">
        <f t="shared" ref="G293" si="16">F293*E293</f>
        <v>7000</v>
      </c>
      <c r="H293" s="1"/>
    </row>
    <row r="294" spans="1:8" s="3" customFormat="1" ht="15.75" customHeight="1">
      <c r="A294" s="172"/>
      <c r="B294" s="402" t="s">
        <v>452</v>
      </c>
      <c r="C294" s="351"/>
      <c r="D294" s="175"/>
      <c r="E294" s="175"/>
      <c r="F294" s="34"/>
      <c r="G294" s="67">
        <f>G293</f>
        <v>7000</v>
      </c>
    </row>
    <row r="295" spans="1:8" s="3" customFormat="1" ht="15.75" customHeight="1">
      <c r="A295" s="172"/>
      <c r="B295" s="168" t="s">
        <v>441</v>
      </c>
      <c r="C295" s="174"/>
      <c r="D295" s="175"/>
      <c r="E295" s="175"/>
      <c r="F295" s="34"/>
      <c r="G295" s="67">
        <f>G294</f>
        <v>7000</v>
      </c>
    </row>
    <row r="296" spans="1:8" s="3" customFormat="1" ht="15.75" customHeight="1">
      <c r="A296" s="192"/>
      <c r="B296" s="193"/>
      <c r="C296" s="193"/>
      <c r="D296" s="192"/>
      <c r="E296" s="130"/>
      <c r="F296" s="129"/>
    </row>
    <row r="297" spans="1:8" s="3" customFormat="1" ht="15.75" customHeight="1">
      <c r="A297" s="37" t="s">
        <v>103</v>
      </c>
      <c r="B297"/>
      <c r="C297"/>
      <c r="D297"/>
      <c r="E297"/>
      <c r="F297"/>
      <c r="G297"/>
    </row>
    <row r="298" spans="1:8" s="3" customFormat="1" ht="15.75" customHeight="1">
      <c r="A298" s="183"/>
      <c r="B298" s="183"/>
      <c r="C298" s="183"/>
      <c r="D298"/>
      <c r="E298"/>
      <c r="F298"/>
      <c r="G298"/>
    </row>
    <row r="299" spans="1:8" s="3" customFormat="1" ht="19.5" customHeight="1" thickBot="1">
      <c r="A299" s="169" t="s">
        <v>7</v>
      </c>
      <c r="B299" s="352">
        <v>244342</v>
      </c>
      <c r="C299" s="353"/>
      <c r="D299"/>
      <c r="E299"/>
      <c r="F299"/>
      <c r="G299"/>
    </row>
    <row r="300" spans="1:8" s="3" customFormat="1" ht="15.75" customHeight="1">
      <c r="A300" s="30"/>
      <c r="B300" s="253"/>
      <c r="C300" s="253"/>
      <c r="D300"/>
      <c r="E300"/>
      <c r="F300"/>
      <c r="G300"/>
    </row>
    <row r="301" spans="1:8" s="3" customFormat="1" ht="15.75" customHeight="1" thickBot="1">
      <c r="A301" s="254" t="s">
        <v>8</v>
      </c>
      <c r="B301" s="254"/>
      <c r="C301" s="31" t="s">
        <v>237</v>
      </c>
      <c r="D301"/>
      <c r="E301"/>
      <c r="F301"/>
      <c r="G301"/>
    </row>
    <row r="302" spans="1:8" s="3" customFormat="1" ht="15.75" customHeight="1">
      <c r="A302" s="194" t="s">
        <v>453</v>
      </c>
      <c r="B302"/>
      <c r="C302"/>
      <c r="D302"/>
      <c r="E302"/>
      <c r="F302"/>
      <c r="G302"/>
    </row>
    <row r="303" spans="1:8" s="3" customFormat="1" ht="21" customHeight="1">
      <c r="A303" s="171" t="s">
        <v>48</v>
      </c>
      <c r="B303" s="313" t="s">
        <v>26</v>
      </c>
      <c r="C303" s="313"/>
      <c r="D303" s="173" t="s">
        <v>169</v>
      </c>
      <c r="E303" s="173" t="s">
        <v>135</v>
      </c>
      <c r="F303" s="173" t="s">
        <v>170</v>
      </c>
      <c r="G303" s="173" t="s">
        <v>171</v>
      </c>
    </row>
    <row r="304" spans="1:8" s="3" customFormat="1" ht="15.75" customHeight="1">
      <c r="A304" s="171">
        <v>1</v>
      </c>
      <c r="B304" s="313">
        <v>2</v>
      </c>
      <c r="C304" s="313"/>
      <c r="D304" s="171">
        <v>3</v>
      </c>
      <c r="E304" s="171">
        <v>4</v>
      </c>
      <c r="F304" s="171">
        <v>5</v>
      </c>
      <c r="G304" s="171">
        <v>6</v>
      </c>
    </row>
    <row r="305" spans="1:7" s="3" customFormat="1" ht="15.75" customHeight="1">
      <c r="A305" s="175"/>
      <c r="B305" s="412" t="s">
        <v>454</v>
      </c>
      <c r="C305" s="312"/>
      <c r="D305" s="172" t="s">
        <v>23</v>
      </c>
      <c r="E305" s="172" t="s">
        <v>23</v>
      </c>
      <c r="F305" s="172" t="s">
        <v>23</v>
      </c>
      <c r="G305" s="172" t="s">
        <v>23</v>
      </c>
    </row>
    <row r="306" spans="1:7" s="3" customFormat="1" ht="15.75" customHeight="1">
      <c r="A306" s="175"/>
      <c r="B306" s="411" t="s">
        <v>455</v>
      </c>
      <c r="C306" s="411"/>
      <c r="D306" s="197" t="s">
        <v>422</v>
      </c>
      <c r="E306" s="170">
        <v>7320</v>
      </c>
      <c r="F306" s="64">
        <v>25</v>
      </c>
      <c r="G306" s="196">
        <f t="shared" ref="G306" si="17">F306*E306</f>
        <v>183000</v>
      </c>
    </row>
    <row r="307" spans="1:7" s="3" customFormat="1" ht="15.75" customHeight="1">
      <c r="A307" s="172"/>
      <c r="B307" s="402" t="s">
        <v>456</v>
      </c>
      <c r="C307" s="351"/>
      <c r="D307" s="175"/>
      <c r="E307" s="175"/>
      <c r="F307" s="34"/>
      <c r="G307" s="67">
        <f>G306</f>
        <v>183000</v>
      </c>
    </row>
    <row r="308" spans="1:7" s="3" customFormat="1" ht="15.75" customHeight="1">
      <c r="A308" s="172"/>
      <c r="B308" s="197" t="s">
        <v>455</v>
      </c>
      <c r="C308" s="174"/>
      <c r="D308" s="197" t="s">
        <v>422</v>
      </c>
      <c r="E308" s="170">
        <v>7163</v>
      </c>
      <c r="F308" s="64">
        <v>67.900000000000006</v>
      </c>
      <c r="G308" s="196">
        <v>486367</v>
      </c>
    </row>
    <row r="309" spans="1:7" s="3" customFormat="1" ht="15.75" customHeight="1">
      <c r="A309" s="221"/>
      <c r="B309" s="227" t="s">
        <v>475</v>
      </c>
      <c r="C309" s="219"/>
      <c r="D309" s="222" t="s">
        <v>422</v>
      </c>
      <c r="E309" s="220">
        <v>1</v>
      </c>
      <c r="F309" s="64">
        <v>1</v>
      </c>
      <c r="G309" s="196">
        <v>1</v>
      </c>
    </row>
    <row r="310" spans="1:7" s="3" customFormat="1" ht="15.75" customHeight="1">
      <c r="A310" s="172"/>
      <c r="B310" s="168" t="s">
        <v>457</v>
      </c>
      <c r="C310" s="174"/>
      <c r="D310" s="175"/>
      <c r="E310" s="175"/>
      <c r="F310" s="34"/>
      <c r="G310" s="67">
        <f>G308+G309</f>
        <v>486368</v>
      </c>
    </row>
    <row r="311" spans="1:7" s="3" customFormat="1" ht="15.75" customHeight="1">
      <c r="A311" s="172"/>
      <c r="B311" s="168" t="s">
        <v>441</v>
      </c>
      <c r="C311" s="174"/>
      <c r="D311" s="175"/>
      <c r="E311" s="175"/>
      <c r="F311" s="34"/>
      <c r="G311" s="67">
        <f>G307+G310</f>
        <v>669368</v>
      </c>
    </row>
    <row r="312" spans="1:7" s="3" customFormat="1" ht="15.75" customHeight="1">
      <c r="A312" s="192"/>
      <c r="B312" s="193"/>
      <c r="C312" s="193"/>
      <c r="D312" s="192"/>
      <c r="E312" s="130"/>
      <c r="F312" s="129"/>
    </row>
    <row r="313" spans="1:7" s="3" customFormat="1" ht="15.75" customHeight="1">
      <c r="A313" s="37" t="s">
        <v>103</v>
      </c>
      <c r="B313"/>
      <c r="C313"/>
      <c r="D313"/>
      <c r="E313"/>
      <c r="F313"/>
      <c r="G313"/>
    </row>
    <row r="314" spans="1:7" s="3" customFormat="1" ht="15.75" customHeight="1">
      <c r="A314" s="183"/>
      <c r="B314" s="183"/>
      <c r="C314" s="183"/>
      <c r="D314"/>
      <c r="E314"/>
      <c r="F314"/>
      <c r="G314"/>
    </row>
    <row r="315" spans="1:7" s="3" customFormat="1" ht="15.75" customHeight="1" thickBot="1">
      <c r="A315" s="169" t="s">
        <v>7</v>
      </c>
      <c r="B315" s="352">
        <v>244343</v>
      </c>
      <c r="C315" s="353"/>
      <c r="D315"/>
      <c r="E315"/>
      <c r="F315"/>
      <c r="G315"/>
    </row>
    <row r="316" spans="1:7" s="3" customFormat="1" ht="15.75" customHeight="1">
      <c r="A316" s="30"/>
      <c r="B316" s="253"/>
      <c r="C316" s="253"/>
      <c r="D316"/>
      <c r="E316"/>
      <c r="F316"/>
      <c r="G316"/>
    </row>
    <row r="317" spans="1:7" s="3" customFormat="1" ht="15.75" customHeight="1" thickBot="1">
      <c r="A317" s="254" t="s">
        <v>8</v>
      </c>
      <c r="B317" s="254"/>
      <c r="C317" s="31" t="s">
        <v>237</v>
      </c>
      <c r="D317"/>
      <c r="E317"/>
      <c r="F317"/>
      <c r="G317"/>
    </row>
    <row r="318" spans="1:7" s="3" customFormat="1" ht="15.75" customHeight="1">
      <c r="A318" s="194" t="s">
        <v>458</v>
      </c>
      <c r="B318"/>
      <c r="C318"/>
      <c r="D318"/>
      <c r="E318"/>
      <c r="F318"/>
      <c r="G318"/>
    </row>
    <row r="319" spans="1:7" s="3" customFormat="1" ht="15.75" customHeight="1">
      <c r="A319" s="171" t="s">
        <v>48</v>
      </c>
      <c r="B319" s="313" t="s">
        <v>26</v>
      </c>
      <c r="C319" s="313"/>
      <c r="D319" s="173" t="s">
        <v>169</v>
      </c>
      <c r="E319" s="173" t="s">
        <v>135</v>
      </c>
      <c r="F319" s="173" t="s">
        <v>170</v>
      </c>
      <c r="G319" s="173" t="s">
        <v>171</v>
      </c>
    </row>
    <row r="320" spans="1:7" s="3" customFormat="1" ht="15.75" customHeight="1">
      <c r="A320" s="171">
        <v>1</v>
      </c>
      <c r="B320" s="313">
        <v>2</v>
      </c>
      <c r="C320" s="313"/>
      <c r="D320" s="171">
        <v>3</v>
      </c>
      <c r="E320" s="171">
        <v>4</v>
      </c>
      <c r="F320" s="171">
        <v>5</v>
      </c>
      <c r="G320" s="171">
        <v>6</v>
      </c>
    </row>
    <row r="321" spans="1:7" s="3" customFormat="1" ht="15.75" customHeight="1">
      <c r="A321" s="175"/>
      <c r="B321" s="412" t="s">
        <v>459</v>
      </c>
      <c r="C321" s="312"/>
      <c r="D321" s="172" t="s">
        <v>23</v>
      </c>
      <c r="E321" s="172" t="s">
        <v>23</v>
      </c>
      <c r="F321" s="172" t="s">
        <v>23</v>
      </c>
      <c r="G321" s="172" t="s">
        <v>23</v>
      </c>
    </row>
    <row r="322" spans="1:7" s="3" customFormat="1" ht="15.75" customHeight="1">
      <c r="A322" s="175"/>
      <c r="B322" s="401" t="s">
        <v>398</v>
      </c>
      <c r="C322" s="401"/>
      <c r="D322" s="175" t="s">
        <v>399</v>
      </c>
      <c r="E322" s="170">
        <v>20</v>
      </c>
      <c r="F322" s="64">
        <v>80</v>
      </c>
      <c r="G322" s="66">
        <v>1500</v>
      </c>
    </row>
    <row r="323" spans="1:7" s="3" customFormat="1" ht="15.75" customHeight="1">
      <c r="A323" s="175"/>
      <c r="B323" s="401" t="s">
        <v>400</v>
      </c>
      <c r="C323" s="401"/>
      <c r="D323" s="175" t="s">
        <v>399</v>
      </c>
      <c r="E323" s="170">
        <v>6</v>
      </c>
      <c r="F323" s="64">
        <v>200</v>
      </c>
      <c r="G323" s="66">
        <v>500</v>
      </c>
    </row>
    <row r="324" spans="1:7" s="3" customFormat="1" ht="15.75" customHeight="1">
      <c r="A324" s="172"/>
      <c r="B324" s="402" t="s">
        <v>456</v>
      </c>
      <c r="C324" s="351"/>
      <c r="D324" s="175"/>
      <c r="E324" s="175"/>
      <c r="F324" s="34"/>
      <c r="G324" s="67">
        <f>G322+G323</f>
        <v>2000</v>
      </c>
    </row>
    <row r="325" spans="1:7" s="3" customFormat="1" ht="15.75" customHeight="1">
      <c r="A325" s="172"/>
      <c r="B325" s="168" t="s">
        <v>441</v>
      </c>
      <c r="C325" s="174"/>
      <c r="D325" s="175"/>
      <c r="E325" s="175"/>
      <c r="F325" s="34"/>
      <c r="G325" s="67">
        <f>G324</f>
        <v>2000</v>
      </c>
    </row>
    <row r="326" spans="1:7" s="3" customFormat="1" ht="15.75" customHeight="1">
      <c r="A326" s="87"/>
      <c r="B326" s="198"/>
      <c r="C326" s="88"/>
      <c r="D326" s="85"/>
      <c r="E326" s="85"/>
      <c r="F326" s="138"/>
      <c r="G326" s="129"/>
    </row>
    <row r="327" spans="1:7" s="3" customFormat="1" ht="15.75" customHeight="1">
      <c r="A327" s="37" t="s">
        <v>103</v>
      </c>
      <c r="B327"/>
      <c r="C327"/>
      <c r="D327"/>
      <c r="E327"/>
      <c r="F327"/>
      <c r="G327"/>
    </row>
    <row r="328" spans="1:7" s="3" customFormat="1" ht="15.75" customHeight="1">
      <c r="A328" s="183"/>
      <c r="B328" s="183"/>
      <c r="C328" s="183"/>
      <c r="D328"/>
      <c r="E328"/>
      <c r="F328"/>
      <c r="G328"/>
    </row>
    <row r="329" spans="1:7" s="3" customFormat="1" ht="15.75" customHeight="1" thickBot="1">
      <c r="A329" s="169" t="s">
        <v>7</v>
      </c>
      <c r="B329" s="352">
        <v>244344</v>
      </c>
      <c r="C329" s="353"/>
      <c r="D329"/>
      <c r="E329"/>
      <c r="F329"/>
      <c r="G329"/>
    </row>
    <row r="330" spans="1:7" s="3" customFormat="1" ht="15.75" customHeight="1">
      <c r="A330" s="30"/>
      <c r="B330" s="253"/>
      <c r="C330" s="253"/>
      <c r="D330"/>
      <c r="E330"/>
      <c r="F330"/>
      <c r="G330"/>
    </row>
    <row r="331" spans="1:7" s="3" customFormat="1" ht="15.75" customHeight="1" thickBot="1">
      <c r="A331" s="254" t="s">
        <v>8</v>
      </c>
      <c r="B331" s="254"/>
      <c r="C331" s="31" t="s">
        <v>237</v>
      </c>
      <c r="D331"/>
      <c r="E331"/>
      <c r="F331"/>
      <c r="G331"/>
    </row>
    <row r="332" spans="1:7" s="3" customFormat="1" ht="15.75" customHeight="1">
      <c r="A332" s="194" t="s">
        <v>460</v>
      </c>
      <c r="B332"/>
      <c r="C332"/>
      <c r="D332"/>
      <c r="E332"/>
      <c r="F332"/>
      <c r="G332"/>
    </row>
    <row r="333" spans="1:7" s="3" customFormat="1" ht="15.75" customHeight="1">
      <c r="A333" s="171" t="s">
        <v>48</v>
      </c>
      <c r="B333" s="313" t="s">
        <v>26</v>
      </c>
      <c r="C333" s="313"/>
      <c r="D333" s="173" t="s">
        <v>169</v>
      </c>
      <c r="E333" s="173" t="s">
        <v>135</v>
      </c>
      <c r="F333" s="173" t="s">
        <v>170</v>
      </c>
      <c r="G333" s="173" t="s">
        <v>171</v>
      </c>
    </row>
    <row r="334" spans="1:7" s="3" customFormat="1" ht="15.75" customHeight="1">
      <c r="A334" s="171">
        <v>1</v>
      </c>
      <c r="B334" s="313">
        <v>2</v>
      </c>
      <c r="C334" s="313"/>
      <c r="D334" s="171">
        <v>3</v>
      </c>
      <c r="E334" s="171">
        <v>4</v>
      </c>
      <c r="F334" s="171">
        <v>5</v>
      </c>
      <c r="G334" s="171">
        <v>6</v>
      </c>
    </row>
    <row r="335" spans="1:7" s="3" customFormat="1" ht="15.75" customHeight="1">
      <c r="A335" s="175"/>
      <c r="B335" s="312" t="s">
        <v>172</v>
      </c>
      <c r="C335" s="312"/>
      <c r="D335" s="172" t="s">
        <v>23</v>
      </c>
      <c r="E335" s="172" t="s">
        <v>23</v>
      </c>
      <c r="F335" s="172" t="s">
        <v>23</v>
      </c>
      <c r="G335" s="172" t="s">
        <v>23</v>
      </c>
    </row>
    <row r="336" spans="1:7" s="3" customFormat="1" ht="15.75" customHeight="1">
      <c r="A336" s="175"/>
      <c r="B336" s="417" t="s">
        <v>15</v>
      </c>
      <c r="C336" s="322"/>
      <c r="D336" s="175"/>
      <c r="E336" s="175"/>
      <c r="F336" s="175"/>
      <c r="G336" s="175"/>
    </row>
    <row r="337" spans="1:7" s="3" customFormat="1" ht="15.75" customHeight="1">
      <c r="A337" s="172"/>
      <c r="B337" s="350" t="s">
        <v>402</v>
      </c>
      <c r="C337" s="350"/>
      <c r="D337" s="175" t="s">
        <v>403</v>
      </c>
      <c r="E337" s="170">
        <v>10</v>
      </c>
      <c r="F337" s="64">
        <v>90</v>
      </c>
      <c r="G337" s="64">
        <f t="shared" ref="G337:G338" si="18">F337*E337</f>
        <v>900</v>
      </c>
    </row>
    <row r="338" spans="1:7" s="3" customFormat="1" ht="15.75" hidden="1" customHeight="1">
      <c r="A338" s="172"/>
      <c r="B338" s="350" t="s">
        <v>404</v>
      </c>
      <c r="C338" s="350"/>
      <c r="D338" s="175" t="s">
        <v>301</v>
      </c>
      <c r="E338" s="170">
        <v>0</v>
      </c>
      <c r="F338" s="64">
        <v>1250</v>
      </c>
      <c r="G338" s="64">
        <f t="shared" si="18"/>
        <v>0</v>
      </c>
    </row>
    <row r="339" spans="1:7" s="3" customFormat="1" ht="15.75" customHeight="1">
      <c r="A339" s="172"/>
      <c r="B339" s="350" t="s">
        <v>405</v>
      </c>
      <c r="C339" s="350"/>
      <c r="D339" s="175" t="s">
        <v>406</v>
      </c>
      <c r="E339" s="170">
        <v>40</v>
      </c>
      <c r="F339" s="64">
        <v>565.67499999999995</v>
      </c>
      <c r="G339" s="64">
        <f>E339*F339</f>
        <v>22627</v>
      </c>
    </row>
    <row r="340" spans="1:7" s="3" customFormat="1" ht="15.75" customHeight="1">
      <c r="A340" s="172"/>
      <c r="B340" s="350" t="s">
        <v>407</v>
      </c>
      <c r="C340" s="350"/>
      <c r="D340" s="175" t="s">
        <v>301</v>
      </c>
      <c r="E340" s="170">
        <v>15</v>
      </c>
      <c r="F340" s="64">
        <v>150</v>
      </c>
      <c r="G340" s="64">
        <f t="shared" ref="G340:G344" si="19">F340*E340</f>
        <v>2250</v>
      </c>
    </row>
    <row r="341" spans="1:7" s="3" customFormat="1" ht="15.75" customHeight="1">
      <c r="A341" s="172"/>
      <c r="B341" s="350" t="s">
        <v>408</v>
      </c>
      <c r="C341" s="350"/>
      <c r="D341" s="175" t="s">
        <v>301</v>
      </c>
      <c r="E341" s="170">
        <v>5</v>
      </c>
      <c r="F341" s="64">
        <v>400</v>
      </c>
      <c r="G341" s="64">
        <f t="shared" si="19"/>
        <v>2000</v>
      </c>
    </row>
    <row r="342" spans="1:7" s="3" customFormat="1" ht="15.75" hidden="1" customHeight="1">
      <c r="A342" s="172"/>
      <c r="B342" s="350" t="s">
        <v>409</v>
      </c>
      <c r="C342" s="350"/>
      <c r="D342" s="175" t="s">
        <v>301</v>
      </c>
      <c r="E342" s="170">
        <v>0</v>
      </c>
      <c r="F342" s="64">
        <v>10000</v>
      </c>
      <c r="G342" s="64">
        <f t="shared" si="19"/>
        <v>0</v>
      </c>
    </row>
    <row r="343" spans="1:7" s="3" customFormat="1" ht="15.75" hidden="1" customHeight="1">
      <c r="A343" s="199"/>
      <c r="B343" s="350" t="s">
        <v>362</v>
      </c>
      <c r="C343" s="350"/>
      <c r="D343" s="175" t="s">
        <v>301</v>
      </c>
      <c r="E343" s="170">
        <v>0</v>
      </c>
      <c r="F343" s="64">
        <v>750</v>
      </c>
      <c r="G343" s="64">
        <f t="shared" si="19"/>
        <v>0</v>
      </c>
    </row>
    <row r="344" spans="1:7" s="3" customFormat="1" ht="15.75" customHeight="1">
      <c r="A344" s="199"/>
      <c r="B344" s="350" t="s">
        <v>410</v>
      </c>
      <c r="C344" s="350"/>
      <c r="D344" s="175" t="s">
        <v>301</v>
      </c>
      <c r="E344" s="170">
        <v>30</v>
      </c>
      <c r="F344" s="64">
        <v>450</v>
      </c>
      <c r="G344" s="64">
        <f t="shared" si="19"/>
        <v>13500</v>
      </c>
    </row>
    <row r="345" spans="1:7" s="3" customFormat="1" ht="15.75" customHeight="1">
      <c r="A345" s="199"/>
      <c r="B345" s="350" t="s">
        <v>411</v>
      </c>
      <c r="C345" s="350"/>
      <c r="D345" s="175" t="s">
        <v>301</v>
      </c>
      <c r="E345" s="170">
        <v>70</v>
      </c>
      <c r="F345" s="64">
        <v>1137.8886</v>
      </c>
      <c r="G345" s="64">
        <f>E345*F345</f>
        <v>79652.202000000005</v>
      </c>
    </row>
    <row r="346" spans="1:7" s="3" customFormat="1" ht="15.75" customHeight="1">
      <c r="A346" s="199"/>
      <c r="B346" s="350" t="s">
        <v>412</v>
      </c>
      <c r="C346" s="350"/>
      <c r="D346" s="175" t="s">
        <v>301</v>
      </c>
      <c r="E346" s="170">
        <v>50</v>
      </c>
      <c r="F346" s="64">
        <v>410</v>
      </c>
      <c r="G346" s="64">
        <f t="shared" ref="G346:G350" si="20">F346*E346</f>
        <v>20500</v>
      </c>
    </row>
    <row r="347" spans="1:7" s="3" customFormat="1" ht="15.75" customHeight="1">
      <c r="A347" s="200"/>
      <c r="B347" s="350" t="s">
        <v>435</v>
      </c>
      <c r="C347" s="350"/>
      <c r="D347" s="175" t="s">
        <v>301</v>
      </c>
      <c r="E347" s="170">
        <v>2</v>
      </c>
      <c r="F347" s="64">
        <v>900</v>
      </c>
      <c r="G347" s="64">
        <f t="shared" si="20"/>
        <v>1800</v>
      </c>
    </row>
    <row r="348" spans="1:7" s="3" customFormat="1" ht="15.75" hidden="1" customHeight="1">
      <c r="A348" s="200"/>
      <c r="B348" s="411" t="s">
        <v>413</v>
      </c>
      <c r="C348" s="411"/>
      <c r="D348" s="175" t="s">
        <v>301</v>
      </c>
      <c r="E348" s="170">
        <v>0</v>
      </c>
      <c r="F348" s="64">
        <v>500</v>
      </c>
      <c r="G348" s="196">
        <f t="shared" si="20"/>
        <v>0</v>
      </c>
    </row>
    <row r="349" spans="1:7" s="3" customFormat="1" ht="15.75" customHeight="1">
      <c r="A349" s="200"/>
      <c r="B349" s="177" t="s">
        <v>409</v>
      </c>
      <c r="C349" s="174"/>
      <c r="D349" s="175" t="s">
        <v>301</v>
      </c>
      <c r="E349" s="170">
        <v>6</v>
      </c>
      <c r="F349" s="64">
        <v>11048.46666</v>
      </c>
      <c r="G349" s="66">
        <f t="shared" si="20"/>
        <v>66290.799960000004</v>
      </c>
    </row>
    <row r="350" spans="1:7" s="3" customFormat="1" ht="15.75" customHeight="1">
      <c r="A350" s="200"/>
      <c r="B350" s="411" t="s">
        <v>414</v>
      </c>
      <c r="C350" s="411"/>
      <c r="D350" s="175" t="s">
        <v>403</v>
      </c>
      <c r="E350" s="170">
        <v>4</v>
      </c>
      <c r="F350" s="64">
        <v>120</v>
      </c>
      <c r="G350" s="196">
        <f t="shared" si="20"/>
        <v>480</v>
      </c>
    </row>
    <row r="351" spans="1:7" s="3" customFormat="1" ht="15.75" customHeight="1">
      <c r="A351" s="182"/>
      <c r="B351" s="164" t="s">
        <v>452</v>
      </c>
      <c r="C351" s="203"/>
      <c r="D351" s="175"/>
      <c r="E351" s="170"/>
      <c r="F351" s="64"/>
      <c r="G351" s="67">
        <f>G337+G339+G340+G341+G344+G345+G346+G347+G349+G350</f>
        <v>210000.00195999999</v>
      </c>
    </row>
    <row r="352" spans="1:7" s="3" customFormat="1" ht="15.75" customHeight="1">
      <c r="A352" s="182"/>
      <c r="B352" s="164" t="s">
        <v>441</v>
      </c>
      <c r="C352" s="203"/>
      <c r="D352" s="175"/>
      <c r="E352" s="170"/>
      <c r="F352" s="64"/>
      <c r="G352" s="67">
        <f>G351</f>
        <v>210000.00195999999</v>
      </c>
    </row>
    <row r="353" spans="1:7" s="3" customFormat="1" ht="15.75" customHeight="1">
      <c r="A353" s="192"/>
      <c r="B353" s="198"/>
      <c r="C353" s="88"/>
      <c r="D353" s="85"/>
      <c r="E353" s="201"/>
      <c r="F353" s="202"/>
      <c r="G353" s="129"/>
    </row>
    <row r="354" spans="1:7" s="3" customFormat="1" ht="15.75" customHeight="1">
      <c r="A354" s="37" t="s">
        <v>103</v>
      </c>
      <c r="B354"/>
      <c r="C354"/>
      <c r="D354"/>
      <c r="E354"/>
      <c r="F354"/>
      <c r="G354"/>
    </row>
    <row r="355" spans="1:7" s="3" customFormat="1" ht="15.75" customHeight="1">
      <c r="A355" s="183"/>
      <c r="B355" s="183"/>
      <c r="C355" s="183"/>
      <c r="D355"/>
      <c r="E355"/>
      <c r="F355"/>
      <c r="G355"/>
    </row>
    <row r="356" spans="1:7" s="3" customFormat="1" ht="15.75" customHeight="1" thickBot="1">
      <c r="A356" s="169" t="s">
        <v>7</v>
      </c>
      <c r="B356" s="352">
        <v>244345</v>
      </c>
      <c r="C356" s="353"/>
      <c r="D356"/>
      <c r="E356"/>
      <c r="F356"/>
      <c r="G356"/>
    </row>
    <row r="357" spans="1:7" s="3" customFormat="1" ht="15.75" customHeight="1">
      <c r="A357" s="30"/>
      <c r="B357" s="253"/>
      <c r="C357" s="253"/>
      <c r="D357"/>
      <c r="E357"/>
      <c r="F357"/>
      <c r="G357"/>
    </row>
    <row r="358" spans="1:7" s="3" customFormat="1" ht="15.75" customHeight="1" thickBot="1">
      <c r="A358" s="254" t="s">
        <v>8</v>
      </c>
      <c r="B358" s="254"/>
      <c r="C358" s="31" t="s">
        <v>237</v>
      </c>
      <c r="D358"/>
      <c r="E358"/>
      <c r="F358"/>
      <c r="G358"/>
    </row>
    <row r="359" spans="1:7" s="3" customFormat="1" ht="15.75" customHeight="1">
      <c r="A359" s="194" t="s">
        <v>461</v>
      </c>
      <c r="B359"/>
      <c r="C359"/>
      <c r="D359"/>
      <c r="E359"/>
      <c r="F359"/>
      <c r="G359"/>
    </row>
    <row r="360" spans="1:7" s="3" customFormat="1" ht="15.75" customHeight="1">
      <c r="A360" s="171" t="s">
        <v>48</v>
      </c>
      <c r="B360" s="313" t="s">
        <v>26</v>
      </c>
      <c r="C360" s="313"/>
      <c r="D360" s="173" t="s">
        <v>169</v>
      </c>
      <c r="E360" s="173" t="s">
        <v>135</v>
      </c>
      <c r="F360" s="173" t="s">
        <v>170</v>
      </c>
      <c r="G360" s="173" t="s">
        <v>171</v>
      </c>
    </row>
    <row r="361" spans="1:7" s="3" customFormat="1" ht="15.75" customHeight="1">
      <c r="A361" s="171">
        <v>1</v>
      </c>
      <c r="B361" s="313">
        <v>2</v>
      </c>
      <c r="C361" s="313"/>
      <c r="D361" s="171">
        <v>3</v>
      </c>
      <c r="E361" s="171">
        <v>4</v>
      </c>
      <c r="F361" s="171">
        <v>5</v>
      </c>
      <c r="G361" s="171">
        <v>6</v>
      </c>
    </row>
    <row r="362" spans="1:7" s="3" customFormat="1" ht="15.75" customHeight="1">
      <c r="A362" s="175"/>
      <c r="B362" s="312" t="s">
        <v>172</v>
      </c>
      <c r="C362" s="312"/>
      <c r="D362" s="172" t="s">
        <v>23</v>
      </c>
      <c r="E362" s="172" t="s">
        <v>23</v>
      </c>
      <c r="F362" s="172" t="s">
        <v>23</v>
      </c>
      <c r="G362" s="172" t="s">
        <v>23</v>
      </c>
    </row>
    <row r="363" spans="1:7" s="3" customFormat="1" ht="15.75" customHeight="1">
      <c r="A363" s="175"/>
      <c r="B363" s="351" t="s">
        <v>436</v>
      </c>
      <c r="C363" s="351"/>
      <c r="D363" s="175"/>
      <c r="E363" s="170"/>
      <c r="F363" s="64"/>
      <c r="G363" s="67">
        <f>G364+G365+G366+G367+G368+G369+G370</f>
        <v>50000</v>
      </c>
    </row>
    <row r="364" spans="1:7" s="3" customFormat="1" ht="15.75" customHeight="1">
      <c r="A364" s="172"/>
      <c r="B364" s="350" t="s">
        <v>439</v>
      </c>
      <c r="C364" s="350"/>
      <c r="D364" s="175" t="s">
        <v>301</v>
      </c>
      <c r="E364" s="170">
        <v>25</v>
      </c>
      <c r="F364" s="64">
        <v>800</v>
      </c>
      <c r="G364" s="64">
        <f t="shared" ref="G364:G366" si="21">F364*E364</f>
        <v>20000</v>
      </c>
    </row>
    <row r="365" spans="1:7" s="3" customFormat="1" ht="15.75" customHeight="1">
      <c r="A365" s="172"/>
      <c r="B365" s="350" t="s">
        <v>395</v>
      </c>
      <c r="C365" s="350"/>
      <c r="D365" s="175" t="s">
        <v>301</v>
      </c>
      <c r="E365" s="170">
        <v>35</v>
      </c>
      <c r="F365" s="64">
        <v>120</v>
      </c>
      <c r="G365" s="64">
        <f t="shared" si="21"/>
        <v>4200</v>
      </c>
    </row>
    <row r="366" spans="1:7" s="3" customFormat="1" ht="15.75" customHeight="1">
      <c r="A366" s="172"/>
      <c r="B366" s="350" t="s">
        <v>396</v>
      </c>
      <c r="C366" s="350"/>
      <c r="D366" s="175" t="s">
        <v>301</v>
      </c>
      <c r="E366" s="170">
        <v>6</v>
      </c>
      <c r="F366" s="64">
        <v>600</v>
      </c>
      <c r="G366" s="64">
        <f t="shared" si="21"/>
        <v>3600</v>
      </c>
    </row>
    <row r="367" spans="1:7" s="3" customFormat="1" ht="15.75" customHeight="1">
      <c r="A367" s="172"/>
      <c r="B367" s="350" t="s">
        <v>397</v>
      </c>
      <c r="C367" s="350"/>
      <c r="D367" s="175" t="s">
        <v>301</v>
      </c>
      <c r="E367" s="170">
        <v>15</v>
      </c>
      <c r="F367" s="64">
        <v>100</v>
      </c>
      <c r="G367" s="64">
        <f>E367*F367</f>
        <v>1500</v>
      </c>
    </row>
    <row r="368" spans="1:7" s="3" customFormat="1" ht="15.75" customHeight="1">
      <c r="A368" s="199"/>
      <c r="B368" s="350" t="s">
        <v>440</v>
      </c>
      <c r="C368" s="350"/>
      <c r="D368" s="175" t="s">
        <v>301</v>
      </c>
      <c r="E368" s="170">
        <v>32</v>
      </c>
      <c r="F368" s="64">
        <v>559.6875</v>
      </c>
      <c r="G368" s="64">
        <f t="shared" ref="G368" si="22">F368*E368</f>
        <v>17910</v>
      </c>
    </row>
    <row r="369" spans="1:7" s="3" customFormat="1" ht="15.75" customHeight="1">
      <c r="A369" s="200"/>
      <c r="B369" s="175" t="s">
        <v>437</v>
      </c>
      <c r="C369" s="175"/>
      <c r="D369" s="175" t="s">
        <v>301</v>
      </c>
      <c r="E369" s="170">
        <v>6</v>
      </c>
      <c r="F369" s="64">
        <v>300</v>
      </c>
      <c r="G369" s="64">
        <f>E369*F369</f>
        <v>1800</v>
      </c>
    </row>
    <row r="370" spans="1:7" s="3" customFormat="1" ht="15.75" customHeight="1">
      <c r="A370" s="200"/>
      <c r="B370" s="178" t="s">
        <v>438</v>
      </c>
      <c r="C370" s="178"/>
      <c r="D370" s="175" t="s">
        <v>301</v>
      </c>
      <c r="E370" s="170">
        <v>9</v>
      </c>
      <c r="F370" s="64">
        <v>110</v>
      </c>
      <c r="G370" s="66">
        <f>E370*F370</f>
        <v>990</v>
      </c>
    </row>
    <row r="371" spans="1:7" s="3" customFormat="1" ht="15.75" customHeight="1">
      <c r="A371" s="182"/>
      <c r="B371" s="164" t="s">
        <v>452</v>
      </c>
      <c r="C371" s="203"/>
      <c r="D371" s="175"/>
      <c r="E371" s="170"/>
      <c r="F371" s="64"/>
      <c r="G371" s="67">
        <f>G363</f>
        <v>50000</v>
      </c>
    </row>
    <row r="372" spans="1:7" s="3" customFormat="1" ht="15.75" customHeight="1">
      <c r="A372" s="182"/>
      <c r="B372" s="164" t="s">
        <v>441</v>
      </c>
      <c r="C372" s="203"/>
      <c r="D372" s="175"/>
      <c r="E372" s="170"/>
      <c r="F372" s="64"/>
      <c r="G372" s="67">
        <f>G371</f>
        <v>50000</v>
      </c>
    </row>
    <row r="373" spans="1:7" s="2" customFormat="1" ht="15.75" customHeight="1">
      <c r="A373" s="70"/>
      <c r="B373" s="71"/>
      <c r="C373" s="71"/>
      <c r="D373" s="70"/>
      <c r="E373" s="72"/>
      <c r="F373" s="73"/>
    </row>
    <row r="374" spans="1:7">
      <c r="A374" s="37" t="s">
        <v>103</v>
      </c>
    </row>
    <row r="375" spans="1:7">
      <c r="A375" s="7"/>
      <c r="B375" s="7"/>
      <c r="C375" s="7"/>
    </row>
    <row r="376" spans="1:7" ht="33.75">
      <c r="A376" s="8" t="s">
        <v>7</v>
      </c>
      <c r="B376" s="352">
        <v>244346</v>
      </c>
      <c r="C376" s="353"/>
    </row>
    <row r="377" spans="1:7">
      <c r="A377" s="30"/>
      <c r="B377" s="253"/>
      <c r="C377" s="253"/>
    </row>
    <row r="378" spans="1:7" ht="15.75" customHeight="1">
      <c r="A378" s="254" t="s">
        <v>8</v>
      </c>
      <c r="B378" s="254"/>
      <c r="C378" s="31" t="s">
        <v>237</v>
      </c>
    </row>
    <row r="379" spans="1:7">
      <c r="A379" s="194" t="s">
        <v>462</v>
      </c>
    </row>
    <row r="380" spans="1:7" s="1" customFormat="1" ht="25.5">
      <c r="A380" s="33" t="s">
        <v>48</v>
      </c>
      <c r="B380" s="313" t="s">
        <v>26</v>
      </c>
      <c r="C380" s="313"/>
      <c r="D380" s="74" t="s">
        <v>169</v>
      </c>
      <c r="E380" s="74" t="s">
        <v>135</v>
      </c>
      <c r="F380" s="74" t="s">
        <v>170</v>
      </c>
      <c r="G380" s="74" t="s">
        <v>171</v>
      </c>
    </row>
    <row r="381" spans="1:7" s="1" customFormat="1">
      <c r="A381" s="33">
        <v>1</v>
      </c>
      <c r="B381" s="313">
        <v>2</v>
      </c>
      <c r="C381" s="313"/>
      <c r="D381" s="33">
        <v>3</v>
      </c>
      <c r="E381" s="33">
        <v>4</v>
      </c>
      <c r="F381" s="33">
        <v>5</v>
      </c>
      <c r="G381" s="33">
        <v>6</v>
      </c>
    </row>
    <row r="382" spans="1:7" s="1" customFormat="1">
      <c r="A382" s="17"/>
      <c r="B382" s="312" t="s">
        <v>172</v>
      </c>
      <c r="C382" s="312"/>
      <c r="D382" s="16" t="s">
        <v>23</v>
      </c>
      <c r="E382" s="16" t="s">
        <v>23</v>
      </c>
      <c r="F382" s="16" t="s">
        <v>23</v>
      </c>
      <c r="G382" s="16" t="s">
        <v>23</v>
      </c>
    </row>
    <row r="383" spans="1:7" s="1" customFormat="1">
      <c r="A383" s="17"/>
      <c r="B383" s="322" t="s">
        <v>173</v>
      </c>
      <c r="C383" s="322"/>
      <c r="D383" s="17"/>
      <c r="E383" s="17"/>
      <c r="F383" s="17"/>
      <c r="G383" s="17"/>
    </row>
    <row r="384" spans="1:7" s="1" customFormat="1">
      <c r="A384" s="16"/>
      <c r="B384" s="402" t="s">
        <v>299</v>
      </c>
      <c r="C384" s="402"/>
      <c r="D384" s="17"/>
      <c r="E384" s="17"/>
      <c r="F384" s="34"/>
      <c r="G384" s="67">
        <f>G385+G386+G387+G388+G389+G390+G391+G392+G393+G394+G395+G396+G398+G411+G422+G424+G428+G430+G431+G432+G433+G434+G435+G436+G437+G438+G439+G440+G441</f>
        <v>62730.659989999993</v>
      </c>
    </row>
    <row r="385" spans="1:7" s="1" customFormat="1">
      <c r="A385" s="16"/>
      <c r="B385" s="197" t="s">
        <v>300</v>
      </c>
      <c r="C385" s="197"/>
      <c r="D385" s="17" t="s">
        <v>301</v>
      </c>
      <c r="E385" s="170">
        <v>12</v>
      </c>
      <c r="F385" s="64">
        <v>140</v>
      </c>
      <c r="G385" s="196">
        <v>1680</v>
      </c>
    </row>
    <row r="386" spans="1:7" s="1" customFormat="1">
      <c r="A386" s="16"/>
      <c r="B386" s="197" t="s">
        <v>302</v>
      </c>
      <c r="C386" s="197"/>
      <c r="D386" s="17" t="s">
        <v>301</v>
      </c>
      <c r="E386" s="170">
        <v>60</v>
      </c>
      <c r="F386" s="64">
        <v>25</v>
      </c>
      <c r="G386" s="196">
        <v>1500</v>
      </c>
    </row>
    <row r="387" spans="1:7" s="1" customFormat="1">
      <c r="A387" s="16"/>
      <c r="B387" s="197" t="s">
        <v>303</v>
      </c>
      <c r="C387" s="197"/>
      <c r="D387" s="17" t="s">
        <v>301</v>
      </c>
      <c r="E387" s="170">
        <v>60</v>
      </c>
      <c r="F387" s="64">
        <v>25</v>
      </c>
      <c r="G387" s="196">
        <v>1500</v>
      </c>
    </row>
    <row r="388" spans="1:7" s="1" customFormat="1">
      <c r="A388" s="16"/>
      <c r="B388" s="197" t="s">
        <v>304</v>
      </c>
      <c r="C388" s="197"/>
      <c r="D388" s="17" t="s">
        <v>301</v>
      </c>
      <c r="E388" s="170">
        <v>30</v>
      </c>
      <c r="F388" s="64">
        <v>35</v>
      </c>
      <c r="G388" s="196">
        <v>1050</v>
      </c>
    </row>
    <row r="389" spans="1:7" s="1" customFormat="1">
      <c r="A389" s="16"/>
      <c r="B389" s="197" t="s">
        <v>305</v>
      </c>
      <c r="C389" s="197"/>
      <c r="D389" s="17" t="s">
        <v>301</v>
      </c>
      <c r="E389" s="170">
        <v>60</v>
      </c>
      <c r="F389" s="64">
        <v>45</v>
      </c>
      <c r="G389" s="196">
        <v>2700</v>
      </c>
    </row>
    <row r="390" spans="1:7" s="1" customFormat="1">
      <c r="A390" s="16"/>
      <c r="B390" s="197" t="s">
        <v>306</v>
      </c>
      <c r="C390" s="197"/>
      <c r="D390" s="17" t="s">
        <v>301</v>
      </c>
      <c r="E390" s="170">
        <v>60</v>
      </c>
      <c r="F390" s="64">
        <v>45</v>
      </c>
      <c r="G390" s="196">
        <v>2700</v>
      </c>
    </row>
    <row r="391" spans="1:7" s="1" customFormat="1">
      <c r="A391" s="16"/>
      <c r="B391" s="197" t="s">
        <v>307</v>
      </c>
      <c r="C391" s="197"/>
      <c r="D391" s="17" t="s">
        <v>301</v>
      </c>
      <c r="E391" s="170">
        <v>12</v>
      </c>
      <c r="F391" s="64">
        <v>65</v>
      </c>
      <c r="G391" s="196">
        <v>780</v>
      </c>
    </row>
    <row r="392" spans="1:7" s="1" customFormat="1">
      <c r="A392" s="16"/>
      <c r="B392" s="197" t="s">
        <v>308</v>
      </c>
      <c r="C392" s="197"/>
      <c r="D392" s="17" t="s">
        <v>301</v>
      </c>
      <c r="E392" s="170">
        <v>10</v>
      </c>
      <c r="F392" s="64">
        <v>55</v>
      </c>
      <c r="G392" s="196">
        <v>550</v>
      </c>
    </row>
    <row r="393" spans="1:7" s="1" customFormat="1">
      <c r="A393" s="16"/>
      <c r="B393" s="197" t="s">
        <v>309</v>
      </c>
      <c r="C393" s="197"/>
      <c r="D393" s="17" t="s">
        <v>301</v>
      </c>
      <c r="E393" s="170">
        <v>30</v>
      </c>
      <c r="F393" s="64">
        <v>50</v>
      </c>
      <c r="G393" s="196">
        <v>1500</v>
      </c>
    </row>
    <row r="394" spans="1:7" s="1" customFormat="1">
      <c r="A394" s="16"/>
      <c r="B394" s="197" t="s">
        <v>318</v>
      </c>
      <c r="C394" s="197"/>
      <c r="D394" s="166" t="s">
        <v>301</v>
      </c>
      <c r="E394" s="170">
        <v>10</v>
      </c>
      <c r="F394" s="64">
        <v>135</v>
      </c>
      <c r="G394" s="196">
        <f>E394*F394</f>
        <v>1350</v>
      </c>
    </row>
    <row r="395" spans="1:7" s="1" customFormat="1">
      <c r="A395" s="16"/>
      <c r="B395" s="413" t="s">
        <v>310</v>
      </c>
      <c r="C395" s="413"/>
      <c r="D395" s="75" t="s">
        <v>301</v>
      </c>
      <c r="E395" s="65">
        <v>15</v>
      </c>
      <c r="F395" s="66">
        <v>350</v>
      </c>
      <c r="G395" s="66">
        <f>F395*E395</f>
        <v>5250</v>
      </c>
    </row>
    <row r="396" spans="1:7" s="1" customFormat="1" ht="13.5" customHeight="1">
      <c r="A396" s="16"/>
      <c r="B396" s="350" t="s">
        <v>311</v>
      </c>
      <c r="C396" s="350"/>
      <c r="D396" s="17" t="s">
        <v>301</v>
      </c>
      <c r="E396" s="62">
        <v>2</v>
      </c>
      <c r="F396" s="64">
        <v>1790</v>
      </c>
      <c r="G396" s="64">
        <f t="shared" ref="G396:G407" si="23">F396*E396</f>
        <v>3580</v>
      </c>
    </row>
    <row r="397" spans="1:7" s="1" customFormat="1" hidden="1">
      <c r="A397" s="16"/>
      <c r="B397" s="350" t="s">
        <v>312</v>
      </c>
      <c r="C397" s="350"/>
      <c r="D397" s="17" t="s">
        <v>301</v>
      </c>
      <c r="E397" s="62">
        <v>0</v>
      </c>
      <c r="F397" s="64">
        <v>50</v>
      </c>
      <c r="G397" s="64">
        <f t="shared" si="23"/>
        <v>0</v>
      </c>
    </row>
    <row r="398" spans="1:7" s="1" customFormat="1" ht="14.25" customHeight="1">
      <c r="A398" s="16"/>
      <c r="B398" s="350" t="s">
        <v>313</v>
      </c>
      <c r="C398" s="350"/>
      <c r="D398" s="17" t="s">
        <v>301</v>
      </c>
      <c r="E398" s="62">
        <v>34</v>
      </c>
      <c r="F398" s="64">
        <v>250</v>
      </c>
      <c r="G398" s="64">
        <f t="shared" si="23"/>
        <v>8500</v>
      </c>
    </row>
    <row r="399" spans="1:7" s="1" customFormat="1" hidden="1">
      <c r="A399" s="16"/>
      <c r="B399" s="350" t="s">
        <v>314</v>
      </c>
      <c r="C399" s="350"/>
      <c r="D399" s="17" t="s">
        <v>301</v>
      </c>
      <c r="E399" s="62">
        <v>0</v>
      </c>
      <c r="F399" s="64">
        <v>50</v>
      </c>
      <c r="G399" s="64">
        <f t="shared" si="23"/>
        <v>0</v>
      </c>
    </row>
    <row r="400" spans="1:7" s="1" customFormat="1" hidden="1">
      <c r="A400" s="16"/>
      <c r="B400" s="350" t="s">
        <v>315</v>
      </c>
      <c r="C400" s="350"/>
      <c r="D400" s="17" t="s">
        <v>301</v>
      </c>
      <c r="E400" s="62">
        <v>0</v>
      </c>
      <c r="F400" s="64">
        <v>50</v>
      </c>
      <c r="G400" s="64">
        <f t="shared" si="23"/>
        <v>0</v>
      </c>
    </row>
    <row r="401" spans="1:7" s="1" customFormat="1" hidden="1">
      <c r="A401" s="16"/>
      <c r="B401" s="350" t="s">
        <v>316</v>
      </c>
      <c r="C401" s="350"/>
      <c r="D401" s="17" t="s">
        <v>301</v>
      </c>
      <c r="E401" s="62">
        <v>0</v>
      </c>
      <c r="F401" s="64">
        <v>50</v>
      </c>
      <c r="G401" s="64">
        <f t="shared" si="23"/>
        <v>0</v>
      </c>
    </row>
    <row r="402" spans="1:7" s="1" customFormat="1" hidden="1">
      <c r="A402" s="16"/>
      <c r="B402" s="350" t="s">
        <v>317</v>
      </c>
      <c r="C402" s="350"/>
      <c r="D402" s="17" t="s">
        <v>301</v>
      </c>
      <c r="E402" s="62">
        <v>0</v>
      </c>
      <c r="F402" s="64">
        <v>250</v>
      </c>
      <c r="G402" s="64">
        <f t="shared" si="23"/>
        <v>0</v>
      </c>
    </row>
    <row r="403" spans="1:7" s="1" customFormat="1" hidden="1">
      <c r="A403" s="16"/>
      <c r="B403" s="350" t="s">
        <v>318</v>
      </c>
      <c r="C403" s="350"/>
      <c r="D403" s="17" t="s">
        <v>301</v>
      </c>
      <c r="E403" s="62">
        <v>0</v>
      </c>
      <c r="F403" s="64">
        <v>250</v>
      </c>
      <c r="G403" s="64">
        <f t="shared" si="23"/>
        <v>0</v>
      </c>
    </row>
    <row r="404" spans="1:7" s="1" customFormat="1" hidden="1">
      <c r="A404" s="16"/>
      <c r="B404" s="350" t="s">
        <v>319</v>
      </c>
      <c r="C404" s="350"/>
      <c r="D404" s="17" t="s">
        <v>301</v>
      </c>
      <c r="E404" s="62">
        <v>0</v>
      </c>
      <c r="F404" s="64">
        <v>100</v>
      </c>
      <c r="G404" s="64">
        <f t="shared" si="23"/>
        <v>0</v>
      </c>
    </row>
    <row r="405" spans="1:7" s="1" customFormat="1" hidden="1">
      <c r="A405" s="16"/>
      <c r="B405" s="350" t="s">
        <v>320</v>
      </c>
      <c r="C405" s="350"/>
      <c r="D405" s="17" t="s">
        <v>301</v>
      </c>
      <c r="E405" s="62">
        <v>0</v>
      </c>
      <c r="F405" s="64">
        <v>100</v>
      </c>
      <c r="G405" s="64">
        <f t="shared" si="23"/>
        <v>0</v>
      </c>
    </row>
    <row r="406" spans="1:7" s="1" customFormat="1" hidden="1">
      <c r="A406" s="16"/>
      <c r="B406" s="350" t="s">
        <v>321</v>
      </c>
      <c r="C406" s="350"/>
      <c r="D406" s="17" t="s">
        <v>322</v>
      </c>
      <c r="E406" s="62">
        <v>0</v>
      </c>
      <c r="F406" s="64">
        <v>20</v>
      </c>
      <c r="G406" s="64">
        <f t="shared" si="23"/>
        <v>0</v>
      </c>
    </row>
    <row r="407" spans="1:7" s="1" customFormat="1" hidden="1">
      <c r="A407" s="16"/>
      <c r="B407" s="350" t="s">
        <v>323</v>
      </c>
      <c r="C407" s="350"/>
      <c r="D407" s="17" t="s">
        <v>322</v>
      </c>
      <c r="E407" s="62">
        <v>0</v>
      </c>
      <c r="F407" s="64">
        <v>25</v>
      </c>
      <c r="G407" s="64">
        <f t="shared" si="23"/>
        <v>0</v>
      </c>
    </row>
    <row r="408" spans="1:7" s="1" customFormat="1" hidden="1">
      <c r="A408" s="16"/>
      <c r="B408" s="350" t="s">
        <v>324</v>
      </c>
      <c r="C408" s="350"/>
      <c r="D408" s="17" t="s">
        <v>301</v>
      </c>
      <c r="E408" s="62">
        <v>0</v>
      </c>
      <c r="F408" s="64">
        <v>200</v>
      </c>
      <c r="G408" s="64">
        <f t="shared" ref="G408:G441" si="24">F408*E408</f>
        <v>0</v>
      </c>
    </row>
    <row r="409" spans="1:7" s="1" customFormat="1" hidden="1">
      <c r="A409" s="16"/>
      <c r="B409" s="350" t="s">
        <v>325</v>
      </c>
      <c r="C409" s="350"/>
      <c r="D409" s="17" t="s">
        <v>301</v>
      </c>
      <c r="E409" s="62">
        <v>0</v>
      </c>
      <c r="F409" s="64">
        <v>100</v>
      </c>
      <c r="G409" s="64">
        <f t="shared" si="24"/>
        <v>0</v>
      </c>
    </row>
    <row r="410" spans="1:7" s="1" customFormat="1" hidden="1">
      <c r="A410" s="16"/>
      <c r="B410" s="350" t="s">
        <v>326</v>
      </c>
      <c r="C410" s="350"/>
      <c r="D410" s="17" t="s">
        <v>301</v>
      </c>
      <c r="E410" s="62">
        <v>0</v>
      </c>
      <c r="F410" s="64">
        <v>30</v>
      </c>
      <c r="G410" s="64">
        <f t="shared" si="24"/>
        <v>0</v>
      </c>
    </row>
    <row r="411" spans="1:7" s="1" customFormat="1" ht="15" customHeight="1">
      <c r="A411" s="16"/>
      <c r="B411" s="350" t="s">
        <v>327</v>
      </c>
      <c r="C411" s="350"/>
      <c r="D411" s="17" t="s">
        <v>301</v>
      </c>
      <c r="E411" s="62">
        <v>60</v>
      </c>
      <c r="F411" s="64">
        <v>100</v>
      </c>
      <c r="G411" s="64">
        <f t="shared" si="24"/>
        <v>6000</v>
      </c>
    </row>
    <row r="412" spans="1:7" s="1" customFormat="1" hidden="1">
      <c r="A412" s="16"/>
      <c r="B412" s="350" t="s">
        <v>328</v>
      </c>
      <c r="C412" s="350"/>
      <c r="D412" s="17" t="s">
        <v>301</v>
      </c>
      <c r="E412" s="62">
        <v>0</v>
      </c>
      <c r="F412" s="64">
        <v>250</v>
      </c>
      <c r="G412" s="64">
        <f t="shared" si="24"/>
        <v>0</v>
      </c>
    </row>
    <row r="413" spans="1:7" s="1" customFormat="1" hidden="1">
      <c r="A413" s="16"/>
      <c r="B413" s="350" t="s">
        <v>308</v>
      </c>
      <c r="C413" s="350"/>
      <c r="D413" s="17" t="s">
        <v>329</v>
      </c>
      <c r="E413" s="62">
        <v>0</v>
      </c>
      <c r="F413" s="64">
        <v>500</v>
      </c>
      <c r="G413" s="64">
        <f t="shared" si="24"/>
        <v>0</v>
      </c>
    </row>
    <row r="414" spans="1:7" s="1" customFormat="1" hidden="1">
      <c r="A414" s="16"/>
      <c r="B414" s="350" t="s">
        <v>330</v>
      </c>
      <c r="C414" s="350"/>
      <c r="D414" s="17" t="s">
        <v>329</v>
      </c>
      <c r="E414" s="62">
        <v>0</v>
      </c>
      <c r="F414" s="64">
        <v>250</v>
      </c>
      <c r="G414" s="64">
        <f t="shared" si="24"/>
        <v>0</v>
      </c>
    </row>
    <row r="415" spans="1:7" s="1" customFormat="1" hidden="1">
      <c r="A415" s="16"/>
      <c r="B415" s="350" t="s">
        <v>331</v>
      </c>
      <c r="C415" s="350"/>
      <c r="D415" s="17" t="s">
        <v>329</v>
      </c>
      <c r="E415" s="62">
        <v>0</v>
      </c>
      <c r="F415" s="64">
        <v>50</v>
      </c>
      <c r="G415" s="64">
        <f t="shared" si="24"/>
        <v>0</v>
      </c>
    </row>
    <row r="416" spans="1:7" s="1" customFormat="1" hidden="1">
      <c r="A416" s="16"/>
      <c r="B416" s="350" t="s">
        <v>332</v>
      </c>
      <c r="C416" s="350"/>
      <c r="D416" s="17" t="s">
        <v>301</v>
      </c>
      <c r="E416" s="62">
        <v>0</v>
      </c>
      <c r="F416" s="64">
        <v>30</v>
      </c>
      <c r="G416" s="64">
        <f t="shared" si="24"/>
        <v>0</v>
      </c>
    </row>
    <row r="417" spans="1:7" s="1" customFormat="1" hidden="1">
      <c r="A417" s="16"/>
      <c r="B417" s="350" t="s">
        <v>333</v>
      </c>
      <c r="C417" s="350"/>
      <c r="D417" s="17" t="s">
        <v>334</v>
      </c>
      <c r="E417" s="62">
        <v>0</v>
      </c>
      <c r="F417" s="64">
        <v>250</v>
      </c>
      <c r="G417" s="64">
        <f t="shared" si="24"/>
        <v>0</v>
      </c>
    </row>
    <row r="418" spans="1:7" s="1" customFormat="1" hidden="1">
      <c r="A418" s="16"/>
      <c r="B418" s="350" t="s">
        <v>335</v>
      </c>
      <c r="C418" s="350"/>
      <c r="D418" s="17" t="s">
        <v>301</v>
      </c>
      <c r="E418" s="62">
        <v>0</v>
      </c>
      <c r="F418" s="64">
        <v>150</v>
      </c>
      <c r="G418" s="64">
        <f t="shared" si="24"/>
        <v>0</v>
      </c>
    </row>
    <row r="419" spans="1:7" s="1" customFormat="1" hidden="1">
      <c r="A419" s="16"/>
      <c r="B419" s="350" t="s">
        <v>336</v>
      </c>
      <c r="C419" s="350"/>
      <c r="D419" s="17" t="s">
        <v>301</v>
      </c>
      <c r="E419" s="62">
        <v>0</v>
      </c>
      <c r="F419" s="64">
        <v>100</v>
      </c>
      <c r="G419" s="64">
        <f t="shared" si="24"/>
        <v>0</v>
      </c>
    </row>
    <row r="420" spans="1:7" s="1" customFormat="1" hidden="1">
      <c r="A420" s="16"/>
      <c r="B420" s="350" t="s">
        <v>305</v>
      </c>
      <c r="C420" s="350"/>
      <c r="D420" s="17" t="s">
        <v>301</v>
      </c>
      <c r="E420" s="62">
        <v>0</v>
      </c>
      <c r="F420" s="64">
        <v>50</v>
      </c>
      <c r="G420" s="64">
        <f t="shared" si="24"/>
        <v>0</v>
      </c>
    </row>
    <row r="421" spans="1:7" s="1" customFormat="1" hidden="1">
      <c r="A421" s="16"/>
      <c r="B421" s="350" t="s">
        <v>337</v>
      </c>
      <c r="C421" s="350"/>
      <c r="D421" s="17" t="s">
        <v>329</v>
      </c>
      <c r="E421" s="62">
        <v>0</v>
      </c>
      <c r="F421" s="64">
        <v>800</v>
      </c>
      <c r="G421" s="64">
        <f t="shared" si="24"/>
        <v>0</v>
      </c>
    </row>
    <row r="422" spans="1:7" s="1" customFormat="1">
      <c r="A422" s="16"/>
      <c r="B422" s="350" t="s">
        <v>338</v>
      </c>
      <c r="C422" s="350"/>
      <c r="D422" s="17" t="s">
        <v>301</v>
      </c>
      <c r="E422" s="62">
        <v>35</v>
      </c>
      <c r="F422" s="64">
        <v>139.55000000000001</v>
      </c>
      <c r="G422" s="64">
        <f t="shared" si="24"/>
        <v>4884.25</v>
      </c>
    </row>
    <row r="423" spans="1:7" s="1" customFormat="1" hidden="1">
      <c r="A423" s="16"/>
      <c r="B423" s="350" t="s">
        <v>339</v>
      </c>
      <c r="C423" s="350"/>
      <c r="D423" s="17" t="s">
        <v>322</v>
      </c>
      <c r="E423" s="62">
        <v>0</v>
      </c>
      <c r="F423" s="64">
        <v>200</v>
      </c>
      <c r="G423" s="64">
        <f t="shared" si="24"/>
        <v>0</v>
      </c>
    </row>
    <row r="424" spans="1:7" s="1" customFormat="1" ht="15" customHeight="1">
      <c r="A424" s="16"/>
      <c r="B424" s="350" t="s">
        <v>340</v>
      </c>
      <c r="C424" s="350"/>
      <c r="D424" s="17" t="s">
        <v>301</v>
      </c>
      <c r="E424" s="62">
        <v>60</v>
      </c>
      <c r="F424" s="64">
        <v>70</v>
      </c>
      <c r="G424" s="64">
        <f t="shared" si="24"/>
        <v>4200</v>
      </c>
    </row>
    <row r="425" spans="1:7" s="1" customFormat="1" hidden="1">
      <c r="A425" s="16"/>
      <c r="B425" s="350" t="s">
        <v>341</v>
      </c>
      <c r="C425" s="350"/>
      <c r="D425" s="17" t="s">
        <v>329</v>
      </c>
      <c r="E425" s="62">
        <v>0</v>
      </c>
      <c r="F425" s="64">
        <v>100</v>
      </c>
      <c r="G425" s="64">
        <f t="shared" si="24"/>
        <v>0</v>
      </c>
    </row>
    <row r="426" spans="1:7" s="1" customFormat="1" hidden="1">
      <c r="A426" s="16"/>
      <c r="B426" s="350" t="s">
        <v>342</v>
      </c>
      <c r="C426" s="350"/>
      <c r="D426" s="17" t="s">
        <v>301</v>
      </c>
      <c r="E426" s="62">
        <v>0</v>
      </c>
      <c r="F426" s="64">
        <v>200</v>
      </c>
      <c r="G426" s="64">
        <f t="shared" si="24"/>
        <v>0</v>
      </c>
    </row>
    <row r="427" spans="1:7" s="1" customFormat="1" hidden="1">
      <c r="A427" s="16"/>
      <c r="B427" s="350" t="s">
        <v>343</v>
      </c>
      <c r="C427" s="350"/>
      <c r="D427" s="17" t="s">
        <v>334</v>
      </c>
      <c r="E427" s="62">
        <v>0</v>
      </c>
      <c r="F427" s="64">
        <v>100</v>
      </c>
      <c r="G427" s="64">
        <f t="shared" si="24"/>
        <v>0</v>
      </c>
    </row>
    <row r="428" spans="1:7" s="1" customFormat="1" ht="16.5" customHeight="1">
      <c r="A428" s="16"/>
      <c r="B428" s="350" t="s">
        <v>333</v>
      </c>
      <c r="C428" s="350"/>
      <c r="D428" s="17" t="s">
        <v>301</v>
      </c>
      <c r="E428" s="62">
        <v>20</v>
      </c>
      <c r="F428" s="64">
        <v>35</v>
      </c>
      <c r="G428" s="64">
        <f t="shared" si="24"/>
        <v>700</v>
      </c>
    </row>
    <row r="429" spans="1:7" s="1" customFormat="1" hidden="1">
      <c r="A429" s="16"/>
      <c r="B429" s="350" t="s">
        <v>344</v>
      </c>
      <c r="C429" s="350"/>
      <c r="D429" s="17" t="s">
        <v>301</v>
      </c>
      <c r="E429" s="62">
        <v>0</v>
      </c>
      <c r="F429" s="64">
        <v>100</v>
      </c>
      <c r="G429" s="64">
        <f t="shared" si="24"/>
        <v>0</v>
      </c>
    </row>
    <row r="430" spans="1:7" s="1" customFormat="1">
      <c r="A430" s="16"/>
      <c r="B430" s="350" t="s">
        <v>345</v>
      </c>
      <c r="C430" s="350"/>
      <c r="D430" s="17" t="s">
        <v>301</v>
      </c>
      <c r="E430" s="62">
        <v>40</v>
      </c>
      <c r="F430" s="64">
        <v>100</v>
      </c>
      <c r="G430" s="64">
        <f t="shared" si="24"/>
        <v>4000</v>
      </c>
    </row>
    <row r="431" spans="1:7" s="1" customFormat="1">
      <c r="A431" s="16"/>
      <c r="B431" s="414" t="s">
        <v>346</v>
      </c>
      <c r="C431" s="414"/>
      <c r="D431" s="17" t="s">
        <v>301</v>
      </c>
      <c r="E431" s="62">
        <v>50</v>
      </c>
      <c r="F431" s="64">
        <v>50</v>
      </c>
      <c r="G431" s="64">
        <f t="shared" si="24"/>
        <v>2500</v>
      </c>
    </row>
    <row r="432" spans="1:7" s="1" customFormat="1">
      <c r="A432" s="16"/>
      <c r="B432" s="76" t="s">
        <v>347</v>
      </c>
      <c r="C432" s="76"/>
      <c r="D432" s="17" t="s">
        <v>301</v>
      </c>
      <c r="E432" s="62">
        <v>10</v>
      </c>
      <c r="F432" s="64">
        <v>260</v>
      </c>
      <c r="G432" s="64">
        <f t="shared" si="24"/>
        <v>2600</v>
      </c>
    </row>
    <row r="433" spans="1:7" s="1" customFormat="1">
      <c r="A433" s="16"/>
      <c r="B433" s="76" t="s">
        <v>348</v>
      </c>
      <c r="C433" s="76"/>
      <c r="D433" s="17" t="s">
        <v>301</v>
      </c>
      <c r="E433" s="62">
        <v>4</v>
      </c>
      <c r="F433" s="64">
        <v>34.58</v>
      </c>
      <c r="G433" s="64">
        <f t="shared" si="24"/>
        <v>138.32</v>
      </c>
    </row>
    <row r="434" spans="1:7" s="1" customFormat="1">
      <c r="A434" s="16"/>
      <c r="B434" s="76" t="s">
        <v>349</v>
      </c>
      <c r="C434" s="76"/>
      <c r="D434" s="17" t="s">
        <v>301</v>
      </c>
      <c r="E434" s="62">
        <v>1</v>
      </c>
      <c r="F434" s="64">
        <v>221.1</v>
      </c>
      <c r="G434" s="64">
        <f t="shared" si="24"/>
        <v>221.1</v>
      </c>
    </row>
    <row r="435" spans="1:7" s="1" customFormat="1">
      <c r="A435" s="16"/>
      <c r="B435" s="167" t="s">
        <v>346</v>
      </c>
      <c r="C435" s="76"/>
      <c r="D435" s="17" t="s">
        <v>301</v>
      </c>
      <c r="E435" s="62">
        <v>20</v>
      </c>
      <c r="F435" s="64">
        <v>100</v>
      </c>
      <c r="G435" s="64">
        <f t="shared" si="24"/>
        <v>2000</v>
      </c>
    </row>
    <row r="436" spans="1:7" s="1" customFormat="1">
      <c r="A436" s="16"/>
      <c r="B436" s="76" t="s">
        <v>320</v>
      </c>
      <c r="C436" s="76"/>
      <c r="D436" s="17" t="s">
        <v>301</v>
      </c>
      <c r="E436" s="62">
        <v>40</v>
      </c>
      <c r="F436" s="64">
        <v>12</v>
      </c>
      <c r="G436" s="64">
        <f t="shared" si="24"/>
        <v>480</v>
      </c>
    </row>
    <row r="437" spans="1:7" s="1" customFormat="1">
      <c r="A437" s="16"/>
      <c r="B437" s="76" t="s">
        <v>350</v>
      </c>
      <c r="C437" s="76"/>
      <c r="D437" s="17" t="s">
        <v>301</v>
      </c>
      <c r="E437" s="62">
        <v>15</v>
      </c>
      <c r="F437" s="64">
        <v>26.864666</v>
      </c>
      <c r="G437" s="64">
        <f t="shared" si="24"/>
        <v>402.96999</v>
      </c>
    </row>
    <row r="438" spans="1:7" s="1" customFormat="1">
      <c r="A438" s="16"/>
      <c r="B438" s="76" t="s">
        <v>351</v>
      </c>
      <c r="C438" s="76"/>
      <c r="D438" s="17" t="s">
        <v>301</v>
      </c>
      <c r="E438" s="62">
        <v>2</v>
      </c>
      <c r="F438" s="64">
        <v>453.54500000000002</v>
      </c>
      <c r="G438" s="64">
        <f t="shared" si="24"/>
        <v>907.09</v>
      </c>
    </row>
    <row r="439" spans="1:7" s="1" customFormat="1">
      <c r="A439" s="16"/>
      <c r="B439" s="76" t="s">
        <v>324</v>
      </c>
      <c r="C439" s="76"/>
      <c r="D439" s="17" t="s">
        <v>301</v>
      </c>
      <c r="E439" s="62">
        <v>5</v>
      </c>
      <c r="F439" s="64">
        <v>62.124000000000002</v>
      </c>
      <c r="G439" s="64">
        <f t="shared" si="24"/>
        <v>310.62</v>
      </c>
    </row>
    <row r="440" spans="1:7" s="1" customFormat="1">
      <c r="A440" s="16"/>
      <c r="B440" s="76" t="s">
        <v>352</v>
      </c>
      <c r="C440" s="76"/>
      <c r="D440" s="17" t="s">
        <v>301</v>
      </c>
      <c r="E440" s="62">
        <v>1</v>
      </c>
      <c r="F440" s="64">
        <v>190</v>
      </c>
      <c r="G440" s="64">
        <f t="shared" si="24"/>
        <v>190</v>
      </c>
    </row>
    <row r="441" spans="1:7" s="1" customFormat="1">
      <c r="A441" s="16"/>
      <c r="B441" s="76" t="s">
        <v>353</v>
      </c>
      <c r="C441" s="76"/>
      <c r="D441" s="17" t="s">
        <v>301</v>
      </c>
      <c r="E441" s="62">
        <v>1</v>
      </c>
      <c r="F441" s="64">
        <v>556.30999999999995</v>
      </c>
      <c r="G441" s="64">
        <f t="shared" si="24"/>
        <v>556.30999999999995</v>
      </c>
    </row>
    <row r="442" spans="1:7" s="1" customFormat="1">
      <c r="A442" s="16"/>
      <c r="B442" s="351" t="s">
        <v>354</v>
      </c>
      <c r="C442" s="351"/>
      <c r="D442" s="17"/>
      <c r="E442" s="62"/>
      <c r="F442" s="64"/>
      <c r="G442" s="67">
        <f>G443+G444+G445+G450+G452+G453+G454+G455+G456+G457+G458+G459+G460+G461+G462+G464+G465+G466+G467+G470+G471+G472+G473+G474+G475+G476+G477+G478+G479+G480+G481+G482+G483+G484+G451+G485+G486</f>
        <v>73219.34</v>
      </c>
    </row>
    <row r="443" spans="1:7" s="1" customFormat="1">
      <c r="A443" s="16"/>
      <c r="B443" s="350" t="s">
        <v>355</v>
      </c>
      <c r="C443" s="350"/>
      <c r="D443" s="17" t="s">
        <v>301</v>
      </c>
      <c r="E443" s="62">
        <v>6</v>
      </c>
      <c r="F443" s="64">
        <v>900</v>
      </c>
      <c r="G443" s="64">
        <f t="shared" ref="G443:G444" si="25">F443*E443</f>
        <v>5400</v>
      </c>
    </row>
    <row r="444" spans="1:7" s="1" customFormat="1">
      <c r="A444" s="16"/>
      <c r="B444" s="350" t="s">
        <v>356</v>
      </c>
      <c r="C444" s="350"/>
      <c r="D444" s="17" t="s">
        <v>301</v>
      </c>
      <c r="E444" s="62">
        <v>50</v>
      </c>
      <c r="F444" s="64">
        <v>80</v>
      </c>
      <c r="G444" s="64">
        <f t="shared" si="25"/>
        <v>4000</v>
      </c>
    </row>
    <row r="445" spans="1:7" s="1" customFormat="1" ht="13.5" customHeight="1">
      <c r="A445" s="16"/>
      <c r="B445" s="350" t="s">
        <v>357</v>
      </c>
      <c r="C445" s="350"/>
      <c r="D445" s="17" t="s">
        <v>301</v>
      </c>
      <c r="E445" s="62">
        <v>80</v>
      </c>
      <c r="F445" s="64">
        <v>60</v>
      </c>
      <c r="G445" s="64">
        <f t="shared" ref="G445:G452" si="26">F445*E445</f>
        <v>4800</v>
      </c>
    </row>
    <row r="446" spans="1:7" s="1" customFormat="1" hidden="1">
      <c r="A446" s="16"/>
      <c r="B446" s="350" t="s">
        <v>358</v>
      </c>
      <c r="C446" s="350"/>
      <c r="D446" s="17" t="s">
        <v>301</v>
      </c>
      <c r="E446" s="62">
        <v>0</v>
      </c>
      <c r="F446" s="64">
        <v>20</v>
      </c>
      <c r="G446" s="64">
        <f t="shared" si="26"/>
        <v>0</v>
      </c>
    </row>
    <row r="447" spans="1:7" s="1" customFormat="1" hidden="1">
      <c r="A447" s="16"/>
      <c r="B447" s="350" t="s">
        <v>359</v>
      </c>
      <c r="C447" s="350"/>
      <c r="D447" s="17" t="s">
        <v>301</v>
      </c>
      <c r="E447" s="62">
        <v>0</v>
      </c>
      <c r="F447" s="64">
        <v>50</v>
      </c>
      <c r="G447" s="64">
        <f t="shared" si="26"/>
        <v>0</v>
      </c>
    </row>
    <row r="448" spans="1:7" s="1" customFormat="1" hidden="1">
      <c r="A448" s="16"/>
      <c r="B448" s="350" t="s">
        <v>360</v>
      </c>
      <c r="C448" s="350"/>
      <c r="D448" s="17" t="s">
        <v>301</v>
      </c>
      <c r="E448" s="62">
        <v>0</v>
      </c>
      <c r="F448" s="64">
        <v>100</v>
      </c>
      <c r="G448" s="64">
        <f t="shared" si="26"/>
        <v>0</v>
      </c>
    </row>
    <row r="449" spans="1:7" s="1" customFormat="1" hidden="1">
      <c r="A449" s="16"/>
      <c r="B449" s="350" t="s">
        <v>361</v>
      </c>
      <c r="C449" s="350"/>
      <c r="D449" s="17" t="s">
        <v>301</v>
      </c>
      <c r="E449" s="62">
        <v>0</v>
      </c>
      <c r="F449" s="64">
        <v>60</v>
      </c>
      <c r="G449" s="64">
        <f t="shared" si="26"/>
        <v>0</v>
      </c>
    </row>
    <row r="450" spans="1:7" s="1" customFormat="1">
      <c r="A450" s="16"/>
      <c r="B450" s="415" t="s">
        <v>446</v>
      </c>
      <c r="C450" s="350"/>
      <c r="D450" s="17" t="s">
        <v>301</v>
      </c>
      <c r="E450" s="62">
        <v>100</v>
      </c>
      <c r="F450" s="64">
        <v>20</v>
      </c>
      <c r="G450" s="64">
        <f t="shared" si="26"/>
        <v>2000</v>
      </c>
    </row>
    <row r="451" spans="1:7" s="1" customFormat="1">
      <c r="A451" s="149"/>
      <c r="B451" s="166" t="s">
        <v>447</v>
      </c>
      <c r="C451" s="151"/>
      <c r="D451" s="166" t="s">
        <v>301</v>
      </c>
      <c r="E451" s="148">
        <v>13</v>
      </c>
      <c r="F451" s="64">
        <v>80</v>
      </c>
      <c r="G451" s="64">
        <f t="shared" si="26"/>
        <v>1040</v>
      </c>
    </row>
    <row r="452" spans="1:7" s="1" customFormat="1">
      <c r="A452" s="16"/>
      <c r="B452" s="350" t="s">
        <v>363</v>
      </c>
      <c r="C452" s="350"/>
      <c r="D452" s="17" t="s">
        <v>301</v>
      </c>
      <c r="E452" s="62">
        <v>12</v>
      </c>
      <c r="F452" s="64">
        <v>150</v>
      </c>
      <c r="G452" s="64">
        <f t="shared" si="26"/>
        <v>1800</v>
      </c>
    </row>
    <row r="453" spans="1:7" s="1" customFormat="1">
      <c r="A453" s="16"/>
      <c r="B453" s="350" t="s">
        <v>364</v>
      </c>
      <c r="C453" s="350"/>
      <c r="D453" s="17" t="s">
        <v>301</v>
      </c>
      <c r="E453" s="62">
        <v>2</v>
      </c>
      <c r="F453" s="64">
        <v>100</v>
      </c>
      <c r="G453" s="64">
        <f t="shared" ref="G453:G460" si="27">F453*E453</f>
        <v>200</v>
      </c>
    </row>
    <row r="454" spans="1:7" s="1" customFormat="1">
      <c r="A454" s="16"/>
      <c r="B454" s="350" t="s">
        <v>365</v>
      </c>
      <c r="C454" s="350"/>
      <c r="D454" s="17" t="s">
        <v>301</v>
      </c>
      <c r="E454" s="62">
        <v>30</v>
      </c>
      <c r="F454" s="64">
        <v>50</v>
      </c>
      <c r="G454" s="64">
        <f t="shared" si="27"/>
        <v>1500</v>
      </c>
    </row>
    <row r="455" spans="1:7" s="1" customFormat="1">
      <c r="A455" s="16"/>
      <c r="B455" s="350" t="s">
        <v>366</v>
      </c>
      <c r="C455" s="350"/>
      <c r="D455" s="17" t="s">
        <v>301</v>
      </c>
      <c r="E455" s="62">
        <v>50</v>
      </c>
      <c r="F455" s="64">
        <v>50</v>
      </c>
      <c r="G455" s="64">
        <f t="shared" si="27"/>
        <v>2500</v>
      </c>
    </row>
    <row r="456" spans="1:7" s="1" customFormat="1">
      <c r="A456" s="16"/>
      <c r="B456" s="350" t="s">
        <v>367</v>
      </c>
      <c r="C456" s="350"/>
      <c r="D456" s="17" t="s">
        <v>368</v>
      </c>
      <c r="E456" s="62">
        <v>60</v>
      </c>
      <c r="F456" s="64">
        <v>40</v>
      </c>
      <c r="G456" s="64">
        <f t="shared" si="27"/>
        <v>2400</v>
      </c>
    </row>
    <row r="457" spans="1:7" s="1" customFormat="1">
      <c r="A457" s="16"/>
      <c r="B457" s="350" t="s">
        <v>369</v>
      </c>
      <c r="C457" s="350"/>
      <c r="D457" s="17" t="s">
        <v>301</v>
      </c>
      <c r="E457" s="62">
        <v>9</v>
      </c>
      <c r="F457" s="64">
        <v>100</v>
      </c>
      <c r="G457" s="64">
        <f t="shared" si="27"/>
        <v>900</v>
      </c>
    </row>
    <row r="458" spans="1:7" s="1" customFormat="1">
      <c r="A458" s="16"/>
      <c r="B458" s="350" t="s">
        <v>370</v>
      </c>
      <c r="C458" s="350"/>
      <c r="D458" s="17" t="s">
        <v>301</v>
      </c>
      <c r="E458" s="62">
        <v>100</v>
      </c>
      <c r="F458" s="64">
        <v>34.35</v>
      </c>
      <c r="G458" s="64">
        <f t="shared" si="27"/>
        <v>3435</v>
      </c>
    </row>
    <row r="459" spans="1:7" s="1" customFormat="1">
      <c r="A459" s="16"/>
      <c r="B459" s="415" t="s">
        <v>442</v>
      </c>
      <c r="C459" s="350"/>
      <c r="D459" s="17" t="s">
        <v>301</v>
      </c>
      <c r="E459" s="62">
        <v>4</v>
      </c>
      <c r="F459" s="64">
        <v>120</v>
      </c>
      <c r="G459" s="64">
        <f t="shared" si="27"/>
        <v>480</v>
      </c>
    </row>
    <row r="460" spans="1:7" s="1" customFormat="1">
      <c r="A460" s="16"/>
      <c r="B460" s="350" t="s">
        <v>371</v>
      </c>
      <c r="C460" s="350"/>
      <c r="D460" s="17" t="s">
        <v>301</v>
      </c>
      <c r="E460" s="62">
        <v>50</v>
      </c>
      <c r="F460" s="64">
        <v>150</v>
      </c>
      <c r="G460" s="64">
        <f t="shared" si="27"/>
        <v>7500</v>
      </c>
    </row>
    <row r="461" spans="1:7" s="1" customFormat="1">
      <c r="A461" s="16"/>
      <c r="B461" s="350" t="s">
        <v>372</v>
      </c>
      <c r="C461" s="350"/>
      <c r="D461" s="17" t="s">
        <v>301</v>
      </c>
      <c r="E461" s="62">
        <v>10</v>
      </c>
      <c r="F461" s="64">
        <v>428.5</v>
      </c>
      <c r="G461" s="64">
        <f t="shared" ref="G461:G467" si="28">F461*E461</f>
        <v>4285</v>
      </c>
    </row>
    <row r="462" spans="1:7" s="1" customFormat="1">
      <c r="A462" s="16"/>
      <c r="B462" s="350" t="s">
        <v>373</v>
      </c>
      <c r="C462" s="350"/>
      <c r="D462" s="17" t="s">
        <v>301</v>
      </c>
      <c r="E462" s="62">
        <v>20</v>
      </c>
      <c r="F462" s="64">
        <v>100</v>
      </c>
      <c r="G462" s="64">
        <f t="shared" si="28"/>
        <v>2000</v>
      </c>
    </row>
    <row r="463" spans="1:7" s="1" customFormat="1" ht="0.75" customHeight="1">
      <c r="A463" s="16"/>
      <c r="B463" s="350" t="s">
        <v>374</v>
      </c>
      <c r="C463" s="350"/>
      <c r="D463" s="17" t="s">
        <v>301</v>
      </c>
      <c r="E463" s="62">
        <v>0</v>
      </c>
      <c r="F463" s="64">
        <v>900</v>
      </c>
      <c r="G463" s="64">
        <f t="shared" si="28"/>
        <v>0</v>
      </c>
    </row>
    <row r="464" spans="1:7" s="1" customFormat="1">
      <c r="A464" s="16"/>
      <c r="B464" s="350" t="s">
        <v>375</v>
      </c>
      <c r="C464" s="350"/>
      <c r="D464" s="17" t="s">
        <v>301</v>
      </c>
      <c r="E464" s="62">
        <v>50</v>
      </c>
      <c r="F464" s="64">
        <v>100</v>
      </c>
      <c r="G464" s="64">
        <f t="shared" si="28"/>
        <v>5000</v>
      </c>
    </row>
    <row r="465" spans="1:7" s="1" customFormat="1">
      <c r="A465" s="16"/>
      <c r="B465" s="350" t="s">
        <v>376</v>
      </c>
      <c r="C465" s="350"/>
      <c r="D465" s="17" t="s">
        <v>301</v>
      </c>
      <c r="E465" s="62">
        <v>100</v>
      </c>
      <c r="F465" s="64">
        <v>40</v>
      </c>
      <c r="G465" s="64">
        <f t="shared" ref="G465:G466" si="29">F465*E465</f>
        <v>4000</v>
      </c>
    </row>
    <row r="466" spans="1:7" s="1" customFormat="1">
      <c r="A466" s="16"/>
      <c r="B466" s="350" t="s">
        <v>377</v>
      </c>
      <c r="C466" s="350"/>
      <c r="D466" s="17" t="s">
        <v>301</v>
      </c>
      <c r="E466" s="62">
        <v>50</v>
      </c>
      <c r="F466" s="64">
        <v>20</v>
      </c>
      <c r="G466" s="64">
        <f t="shared" si="29"/>
        <v>1000</v>
      </c>
    </row>
    <row r="467" spans="1:7" s="1" customFormat="1" ht="14.25" customHeight="1">
      <c r="A467" s="16"/>
      <c r="B467" s="350" t="s">
        <v>378</v>
      </c>
      <c r="C467" s="350"/>
      <c r="D467" s="17" t="s">
        <v>301</v>
      </c>
      <c r="E467" s="62">
        <v>10</v>
      </c>
      <c r="F467" s="64">
        <v>100</v>
      </c>
      <c r="G467" s="64">
        <f t="shared" si="28"/>
        <v>1000</v>
      </c>
    </row>
    <row r="468" spans="1:7" s="1" customFormat="1" hidden="1">
      <c r="A468" s="16"/>
      <c r="B468" s="350" t="s">
        <v>379</v>
      </c>
      <c r="C468" s="350"/>
      <c r="D468" s="17" t="s">
        <v>301</v>
      </c>
      <c r="E468" s="62">
        <v>0</v>
      </c>
      <c r="F468" s="64">
        <v>136</v>
      </c>
      <c r="G468" s="64">
        <f t="shared" ref="G468:G470" si="30">F468*E468</f>
        <v>0</v>
      </c>
    </row>
    <row r="469" spans="1:7" s="1" customFormat="1" hidden="1">
      <c r="A469" s="16"/>
      <c r="B469" s="350" t="s">
        <v>380</v>
      </c>
      <c r="C469" s="350"/>
      <c r="D469" s="17" t="s">
        <v>301</v>
      </c>
      <c r="E469" s="62">
        <v>0</v>
      </c>
      <c r="F469" s="64">
        <v>1000</v>
      </c>
      <c r="G469" s="64">
        <f t="shared" si="30"/>
        <v>0</v>
      </c>
    </row>
    <row r="470" spans="1:7" s="1" customFormat="1">
      <c r="A470" s="16"/>
      <c r="B470" s="350" t="s">
        <v>381</v>
      </c>
      <c r="C470" s="350"/>
      <c r="D470" s="17" t="s">
        <v>301</v>
      </c>
      <c r="E470" s="62">
        <v>1</v>
      </c>
      <c r="F470" s="64">
        <v>598</v>
      </c>
      <c r="G470" s="64">
        <f t="shared" si="30"/>
        <v>598</v>
      </c>
    </row>
    <row r="471" spans="1:7" s="1" customFormat="1">
      <c r="A471" s="16"/>
      <c r="B471" s="350" t="s">
        <v>382</v>
      </c>
      <c r="C471" s="350"/>
      <c r="D471" s="17" t="s">
        <v>301</v>
      </c>
      <c r="E471" s="62">
        <v>10</v>
      </c>
      <c r="F471" s="64">
        <v>245</v>
      </c>
      <c r="G471" s="64">
        <f t="shared" ref="G471:G486" si="31">F471*E471</f>
        <v>2450</v>
      </c>
    </row>
    <row r="472" spans="1:7" s="1" customFormat="1">
      <c r="A472" s="16"/>
      <c r="B472" s="17" t="s">
        <v>383</v>
      </c>
      <c r="C472" s="17"/>
      <c r="D472" s="17" t="s">
        <v>301</v>
      </c>
      <c r="E472" s="62">
        <v>2</v>
      </c>
      <c r="F472" s="64">
        <v>31.71</v>
      </c>
      <c r="G472" s="64">
        <f t="shared" si="31"/>
        <v>63.42</v>
      </c>
    </row>
    <row r="473" spans="1:7" s="1" customFormat="1">
      <c r="A473" s="16"/>
      <c r="B473" s="398" t="s">
        <v>384</v>
      </c>
      <c r="C473" s="399"/>
      <c r="D473" s="175" t="s">
        <v>301</v>
      </c>
      <c r="E473" s="170">
        <v>12</v>
      </c>
      <c r="F473" s="64">
        <v>31.91</v>
      </c>
      <c r="G473" s="64">
        <f t="shared" si="31"/>
        <v>382.92</v>
      </c>
    </row>
    <row r="474" spans="1:7" s="1" customFormat="1">
      <c r="A474" s="16"/>
      <c r="B474" s="165" t="s">
        <v>394</v>
      </c>
      <c r="C474" s="51"/>
      <c r="D474" s="166" t="s">
        <v>301</v>
      </c>
      <c r="E474" s="62">
        <v>1</v>
      </c>
      <c r="F474" s="64">
        <v>650</v>
      </c>
      <c r="G474" s="64">
        <f t="shared" si="31"/>
        <v>650</v>
      </c>
    </row>
    <row r="475" spans="1:7" s="1" customFormat="1" ht="30" customHeight="1">
      <c r="A475" s="16"/>
      <c r="B475" s="398" t="s">
        <v>427</v>
      </c>
      <c r="C475" s="399"/>
      <c r="D475" s="17" t="s">
        <v>301</v>
      </c>
      <c r="E475" s="62">
        <v>1</v>
      </c>
      <c r="F475" s="64">
        <v>5000</v>
      </c>
      <c r="G475" s="64">
        <f t="shared" si="31"/>
        <v>5000</v>
      </c>
    </row>
    <row r="476" spans="1:7" s="1" customFormat="1">
      <c r="A476" s="16"/>
      <c r="B476" s="50" t="s">
        <v>385</v>
      </c>
      <c r="C476" s="51"/>
      <c r="D476" s="17" t="s">
        <v>301</v>
      </c>
      <c r="E476" s="62">
        <v>3</v>
      </c>
      <c r="F476" s="64">
        <v>370</v>
      </c>
      <c r="G476" s="64">
        <f t="shared" si="31"/>
        <v>1110</v>
      </c>
    </row>
    <row r="477" spans="1:7" s="1" customFormat="1">
      <c r="A477" s="16"/>
      <c r="B477" s="50" t="s">
        <v>386</v>
      </c>
      <c r="C477" s="51"/>
      <c r="D477" s="17" t="s">
        <v>301</v>
      </c>
      <c r="E477" s="62">
        <v>1</v>
      </c>
      <c r="F477" s="64">
        <v>350</v>
      </c>
      <c r="G477" s="64">
        <f t="shared" si="31"/>
        <v>350</v>
      </c>
    </row>
    <row r="478" spans="1:7" s="1" customFormat="1">
      <c r="A478" s="16"/>
      <c r="B478" s="50" t="s">
        <v>387</v>
      </c>
      <c r="C478" s="51"/>
      <c r="D478" s="17" t="s">
        <v>301</v>
      </c>
      <c r="E478" s="62">
        <v>3</v>
      </c>
      <c r="F478" s="64">
        <v>400</v>
      </c>
      <c r="G478" s="64">
        <f t="shared" si="31"/>
        <v>1200</v>
      </c>
    </row>
    <row r="479" spans="1:7" s="1" customFormat="1">
      <c r="A479" s="16"/>
      <c r="B479" s="50" t="s">
        <v>388</v>
      </c>
      <c r="C479" s="51"/>
      <c r="D479" s="17" t="s">
        <v>301</v>
      </c>
      <c r="E479" s="62">
        <v>2</v>
      </c>
      <c r="F479" s="64">
        <v>200</v>
      </c>
      <c r="G479" s="64">
        <f t="shared" si="31"/>
        <v>400</v>
      </c>
    </row>
    <row r="480" spans="1:7" s="1" customFormat="1">
      <c r="A480" s="16"/>
      <c r="B480" s="50" t="s">
        <v>389</v>
      </c>
      <c r="C480" s="51"/>
      <c r="D480" s="17" t="s">
        <v>301</v>
      </c>
      <c r="E480" s="62">
        <v>1</v>
      </c>
      <c r="F480" s="64">
        <v>100</v>
      </c>
      <c r="G480" s="64">
        <f t="shared" si="31"/>
        <v>100</v>
      </c>
    </row>
    <row r="481" spans="1:8" s="1" customFormat="1">
      <c r="A481" s="16"/>
      <c r="B481" s="50" t="s">
        <v>390</v>
      </c>
      <c r="C481" s="51"/>
      <c r="D481" s="17" t="s">
        <v>301</v>
      </c>
      <c r="E481" s="62">
        <v>8</v>
      </c>
      <c r="F481" s="64">
        <v>40</v>
      </c>
      <c r="G481" s="64">
        <f t="shared" si="31"/>
        <v>320</v>
      </c>
    </row>
    <row r="482" spans="1:8" s="1" customFormat="1">
      <c r="A482" s="16"/>
      <c r="B482" s="50" t="s">
        <v>391</v>
      </c>
      <c r="C482" s="51"/>
      <c r="D482" s="17" t="s">
        <v>392</v>
      </c>
      <c r="E482" s="62">
        <v>20</v>
      </c>
      <c r="F482" s="64">
        <v>80</v>
      </c>
      <c r="G482" s="64">
        <f t="shared" si="31"/>
        <v>1600</v>
      </c>
    </row>
    <row r="483" spans="1:8" s="1" customFormat="1">
      <c r="A483" s="16"/>
      <c r="B483" s="50" t="s">
        <v>393</v>
      </c>
      <c r="C483" s="51"/>
      <c r="D483" s="17" t="s">
        <v>301</v>
      </c>
      <c r="E483" s="62">
        <v>4</v>
      </c>
      <c r="F483" s="64">
        <v>50</v>
      </c>
      <c r="G483" s="64">
        <f t="shared" si="31"/>
        <v>200</v>
      </c>
    </row>
    <row r="484" spans="1:8" s="1" customFormat="1">
      <c r="A484" s="149"/>
      <c r="B484" s="165" t="s">
        <v>443</v>
      </c>
      <c r="C484" s="153"/>
      <c r="D484" s="166" t="s">
        <v>301</v>
      </c>
      <c r="E484" s="148">
        <v>4</v>
      </c>
      <c r="F484" s="64">
        <v>400</v>
      </c>
      <c r="G484" s="64">
        <f t="shared" si="31"/>
        <v>1600</v>
      </c>
    </row>
    <row r="485" spans="1:8" s="1" customFormat="1">
      <c r="A485" s="236"/>
      <c r="B485" s="243" t="s">
        <v>479</v>
      </c>
      <c r="C485" s="241"/>
      <c r="D485" s="244" t="s">
        <v>301</v>
      </c>
      <c r="E485" s="238">
        <v>1</v>
      </c>
      <c r="F485" s="64">
        <v>920</v>
      </c>
      <c r="G485" s="64">
        <f t="shared" si="31"/>
        <v>920</v>
      </c>
    </row>
    <row r="486" spans="1:8" s="1" customFormat="1">
      <c r="A486" s="245"/>
      <c r="B486" s="396" t="s">
        <v>482</v>
      </c>
      <c r="C486" s="397"/>
      <c r="D486" s="247" t="s">
        <v>301</v>
      </c>
      <c r="E486" s="246">
        <v>1</v>
      </c>
      <c r="F486" s="64">
        <v>1035</v>
      </c>
      <c r="G486" s="64">
        <f t="shared" si="31"/>
        <v>1035</v>
      </c>
    </row>
    <row r="487" spans="1:8" s="1" customFormat="1">
      <c r="A487" s="149"/>
      <c r="B487" s="150" t="s">
        <v>415</v>
      </c>
      <c r="C487" s="150"/>
      <c r="D487" s="151"/>
      <c r="E487" s="148"/>
      <c r="F487" s="64"/>
      <c r="G487" s="67">
        <f>G488+G489+G490+G491+G492+G493+G494</f>
        <v>14050</v>
      </c>
    </row>
    <row r="488" spans="1:8" s="1" customFormat="1">
      <c r="A488" s="149"/>
      <c r="B488" s="152" t="s">
        <v>416</v>
      </c>
      <c r="C488" s="150"/>
      <c r="D488" s="151" t="s">
        <v>301</v>
      </c>
      <c r="E488" s="148">
        <v>40</v>
      </c>
      <c r="F488" s="64">
        <v>74</v>
      </c>
      <c r="G488" s="66">
        <f t="shared" ref="G488:G490" si="32">E488*F488</f>
        <v>2960</v>
      </c>
    </row>
    <row r="489" spans="1:8" s="1" customFormat="1">
      <c r="A489" s="149"/>
      <c r="B489" s="152" t="s">
        <v>417</v>
      </c>
      <c r="C489" s="150"/>
      <c r="D489" s="151" t="s">
        <v>301</v>
      </c>
      <c r="E489" s="148">
        <v>3</v>
      </c>
      <c r="F489" s="64">
        <v>250</v>
      </c>
      <c r="G489" s="66">
        <f t="shared" si="32"/>
        <v>750</v>
      </c>
    </row>
    <row r="490" spans="1:8" s="1" customFormat="1">
      <c r="A490" s="149"/>
      <c r="B490" s="152" t="s">
        <v>418</v>
      </c>
      <c r="C490" s="150"/>
      <c r="D490" s="151" t="s">
        <v>301</v>
      </c>
      <c r="E490" s="148">
        <v>2</v>
      </c>
      <c r="F490" s="64">
        <v>850</v>
      </c>
      <c r="G490" s="66">
        <f t="shared" si="32"/>
        <v>1700</v>
      </c>
    </row>
    <row r="491" spans="1:8" s="1" customFormat="1">
      <c r="A491" s="149"/>
      <c r="B491" s="152" t="s">
        <v>419</v>
      </c>
      <c r="C491" s="150"/>
      <c r="D491" s="151" t="s">
        <v>301</v>
      </c>
      <c r="E491" s="148">
        <v>40</v>
      </c>
      <c r="F491" s="64">
        <v>70</v>
      </c>
      <c r="G491" s="66">
        <v>2800</v>
      </c>
    </row>
    <row r="492" spans="1:8" s="1" customFormat="1">
      <c r="A492" s="16"/>
      <c r="B492" s="166" t="s">
        <v>444</v>
      </c>
      <c r="C492" s="150"/>
      <c r="D492" s="166" t="s">
        <v>301</v>
      </c>
      <c r="E492" s="148">
        <v>64</v>
      </c>
      <c r="F492" s="64">
        <v>50</v>
      </c>
      <c r="G492" s="66">
        <f>E492*F492</f>
        <v>3200</v>
      </c>
    </row>
    <row r="493" spans="1:8" s="1" customFormat="1">
      <c r="A493" s="16"/>
      <c r="B493" s="152" t="s">
        <v>420</v>
      </c>
      <c r="C493" s="150"/>
      <c r="D493" s="151" t="s">
        <v>301</v>
      </c>
      <c r="E493" s="148">
        <v>20</v>
      </c>
      <c r="F493" s="64">
        <v>42</v>
      </c>
      <c r="G493" s="66">
        <f>E493*F493</f>
        <v>840</v>
      </c>
    </row>
    <row r="494" spans="1:8" s="1" customFormat="1">
      <c r="A494" s="16"/>
      <c r="B494" s="165" t="s">
        <v>445</v>
      </c>
      <c r="C494" s="51"/>
      <c r="D494" s="17" t="s">
        <v>301</v>
      </c>
      <c r="E494" s="62">
        <v>6</v>
      </c>
      <c r="F494" s="64">
        <v>300</v>
      </c>
      <c r="G494" s="64">
        <f>F494*E494</f>
        <v>1800</v>
      </c>
    </row>
    <row r="495" spans="1:8" s="1" customFormat="1" ht="0.75" hidden="1" customHeight="1">
      <c r="A495" s="16"/>
      <c r="B495" s="416" t="s">
        <v>409</v>
      </c>
      <c r="C495" s="416"/>
      <c r="D495" s="160" t="s">
        <v>301</v>
      </c>
      <c r="E495" s="161">
        <v>0</v>
      </c>
      <c r="F495" s="162">
        <v>10000</v>
      </c>
      <c r="G495" s="162">
        <f t="shared" ref="G495:G496" si="33">F495*E495</f>
        <v>0</v>
      </c>
      <c r="H495" s="163"/>
    </row>
    <row r="496" spans="1:8" s="1" customFormat="1" hidden="1">
      <c r="A496" s="16"/>
      <c r="B496" s="416" t="s">
        <v>362</v>
      </c>
      <c r="C496" s="416"/>
      <c r="D496" s="160" t="s">
        <v>301</v>
      </c>
      <c r="E496" s="161">
        <v>0</v>
      </c>
      <c r="F496" s="162">
        <v>750</v>
      </c>
      <c r="G496" s="162">
        <f t="shared" si="33"/>
        <v>0</v>
      </c>
      <c r="H496" s="163"/>
    </row>
    <row r="497" spans="1:8" s="1" customFormat="1" ht="12.75" customHeight="1">
      <c r="A497" s="16"/>
      <c r="B497" s="18" t="s">
        <v>204</v>
      </c>
      <c r="C497" s="17"/>
      <c r="D497" s="17"/>
      <c r="E497" s="62"/>
      <c r="F497" s="64"/>
      <c r="G497" s="67">
        <f>G384+G442+G487</f>
        <v>149999.99998999998</v>
      </c>
      <c r="H497" s="52"/>
    </row>
    <row r="498" spans="1:8" s="1" customFormat="1" hidden="1">
      <c r="A498" s="16"/>
      <c r="B498" s="18" t="s">
        <v>421</v>
      </c>
      <c r="C498" s="17"/>
      <c r="D498" s="17" t="s">
        <v>422</v>
      </c>
      <c r="E498" s="62">
        <v>0</v>
      </c>
      <c r="F498" s="64">
        <v>25</v>
      </c>
      <c r="G498" s="64">
        <f>F498*E498</f>
        <v>0</v>
      </c>
    </row>
    <row r="499" spans="1:8" s="1" customFormat="1" ht="13.5" hidden="1" customHeight="1">
      <c r="A499" s="16"/>
      <c r="B499" s="18" t="s">
        <v>223</v>
      </c>
      <c r="C499" s="17"/>
      <c r="D499" s="17"/>
      <c r="E499" s="62"/>
      <c r="F499" s="64"/>
      <c r="G499" s="67">
        <f>G498</f>
        <v>0</v>
      </c>
    </row>
    <row r="500" spans="1:8" s="1" customFormat="1" hidden="1">
      <c r="A500" s="16"/>
      <c r="B500" s="350" t="s">
        <v>423</v>
      </c>
      <c r="C500" s="350"/>
      <c r="D500" s="17" t="s">
        <v>424</v>
      </c>
      <c r="E500" s="62">
        <v>300</v>
      </c>
      <c r="F500" s="64">
        <v>751.01666666666699</v>
      </c>
      <c r="G500" s="64">
        <v>0</v>
      </c>
    </row>
    <row r="501" spans="1:8" s="1" customFormat="1" ht="15" hidden="1" customHeight="1">
      <c r="A501" s="16"/>
      <c r="B501" s="18" t="s">
        <v>223</v>
      </c>
      <c r="C501" s="17"/>
      <c r="D501" s="17"/>
      <c r="E501" s="62"/>
      <c r="F501" s="64"/>
      <c r="G501" s="67">
        <f>G500</f>
        <v>0</v>
      </c>
    </row>
    <row r="502" spans="1:8" s="1" customFormat="1">
      <c r="A502" s="17"/>
      <c r="B502" s="319" t="s">
        <v>22</v>
      </c>
      <c r="C502" s="319"/>
      <c r="D502" s="16" t="s">
        <v>23</v>
      </c>
      <c r="E502" s="33" t="s">
        <v>23</v>
      </c>
      <c r="F502" s="78" t="s">
        <v>23</v>
      </c>
      <c r="G502" s="67">
        <f>G497+G501</f>
        <v>149999.99998999998</v>
      </c>
    </row>
    <row r="504" spans="1:8">
      <c r="A504" s="37" t="s">
        <v>103</v>
      </c>
    </row>
    <row r="505" spans="1:8">
      <c r="A505" s="191"/>
      <c r="B505" s="191"/>
      <c r="C505" s="191"/>
    </row>
    <row r="506" spans="1:8" ht="34.5" thickBot="1">
      <c r="A506" s="184" t="s">
        <v>7</v>
      </c>
      <c r="B506" s="352">
        <v>244349</v>
      </c>
      <c r="C506" s="353"/>
    </row>
    <row r="507" spans="1:8">
      <c r="A507" s="30"/>
      <c r="B507" s="253"/>
      <c r="C507" s="253"/>
    </row>
    <row r="508" spans="1:8" ht="16.5" thickBot="1">
      <c r="A508" s="254" t="s">
        <v>8</v>
      </c>
      <c r="B508" s="254"/>
      <c r="C508" s="31" t="s">
        <v>237</v>
      </c>
    </row>
    <row r="509" spans="1:8">
      <c r="A509" s="194" t="s">
        <v>463</v>
      </c>
    </row>
    <row r="510" spans="1:8" ht="25.5">
      <c r="A510" s="186" t="s">
        <v>48</v>
      </c>
      <c r="B510" s="313" t="s">
        <v>26</v>
      </c>
      <c r="C510" s="313"/>
      <c r="D510" s="187" t="s">
        <v>169</v>
      </c>
      <c r="E510" s="187" t="s">
        <v>135</v>
      </c>
      <c r="F510" s="187" t="s">
        <v>170</v>
      </c>
      <c r="G510" s="187" t="s">
        <v>171</v>
      </c>
    </row>
    <row r="511" spans="1:8">
      <c r="A511" s="186">
        <v>1</v>
      </c>
      <c r="B511" s="313">
        <v>2</v>
      </c>
      <c r="C511" s="313"/>
      <c r="D511" s="186">
        <v>3</v>
      </c>
      <c r="E511" s="186">
        <v>4</v>
      </c>
      <c r="F511" s="186">
        <v>5</v>
      </c>
      <c r="G511" s="186">
        <v>6</v>
      </c>
    </row>
    <row r="512" spans="1:8">
      <c r="A512" s="189"/>
      <c r="B512" s="400" t="s">
        <v>464</v>
      </c>
      <c r="C512" s="312"/>
      <c r="D512" s="185" t="s">
        <v>23</v>
      </c>
      <c r="E512" s="185" t="s">
        <v>23</v>
      </c>
      <c r="F512" s="185" t="s">
        <v>23</v>
      </c>
      <c r="G512" s="185" t="s">
        <v>23</v>
      </c>
    </row>
    <row r="513" spans="1:7">
      <c r="A513" s="189"/>
      <c r="B513" s="401" t="s">
        <v>233</v>
      </c>
      <c r="C513" s="401"/>
      <c r="D513" s="189" t="s">
        <v>301</v>
      </c>
      <c r="E513" s="188">
        <v>10</v>
      </c>
      <c r="F513" s="64">
        <v>200</v>
      </c>
      <c r="G513" s="66">
        <f>E513*F513</f>
        <v>2000</v>
      </c>
    </row>
    <row r="514" spans="1:7">
      <c r="A514" s="185"/>
      <c r="B514" s="402" t="s">
        <v>452</v>
      </c>
      <c r="C514" s="351"/>
      <c r="D514" s="189"/>
      <c r="E514" s="189"/>
      <c r="F514" s="34"/>
      <c r="G514" s="67">
        <f>G513</f>
        <v>2000</v>
      </c>
    </row>
    <row r="515" spans="1:7">
      <c r="A515" s="185"/>
      <c r="B515" s="195" t="s">
        <v>441</v>
      </c>
      <c r="C515" s="190"/>
      <c r="D515" s="189"/>
      <c r="E515" s="189"/>
      <c r="F515" s="34"/>
      <c r="G515" s="67">
        <f>G514</f>
        <v>2000</v>
      </c>
    </row>
    <row r="517" spans="1:7" hidden="1">
      <c r="A517" s="37" t="s">
        <v>103</v>
      </c>
    </row>
    <row r="518" spans="1:7" hidden="1">
      <c r="A518" s="208"/>
      <c r="B518" s="208"/>
      <c r="C518" s="208"/>
    </row>
    <row r="519" spans="1:7" ht="34.5" hidden="1" thickBot="1">
      <c r="A519" s="204" t="s">
        <v>7</v>
      </c>
      <c r="B519" s="352">
        <v>244352</v>
      </c>
      <c r="C519" s="353"/>
    </row>
    <row r="520" spans="1:7" hidden="1">
      <c r="A520" s="30"/>
      <c r="B520" s="253"/>
      <c r="C520" s="253"/>
    </row>
    <row r="521" spans="1:7" ht="16.5" hidden="1" thickBot="1">
      <c r="A521" s="254" t="s">
        <v>8</v>
      </c>
      <c r="B521" s="254"/>
      <c r="C521" s="31" t="s">
        <v>237</v>
      </c>
    </row>
    <row r="522" spans="1:7" hidden="1">
      <c r="A522" s="194" t="s">
        <v>465</v>
      </c>
    </row>
    <row r="523" spans="1:7" hidden="1">
      <c r="A523" s="354" t="s">
        <v>466</v>
      </c>
      <c r="B523" s="354"/>
      <c r="C523" s="354"/>
      <c r="D523" s="354"/>
      <c r="E523" s="354"/>
    </row>
    <row r="524" spans="1:7" hidden="1">
      <c r="A524" s="355" t="s">
        <v>48</v>
      </c>
      <c r="B524" s="346" t="s">
        <v>26</v>
      </c>
      <c r="C524" s="346"/>
      <c r="D524" s="337" t="s">
        <v>157</v>
      </c>
      <c r="E524" s="337" t="s">
        <v>158</v>
      </c>
      <c r="F524" s="1"/>
    </row>
    <row r="525" spans="1:7" hidden="1">
      <c r="A525" s="356"/>
      <c r="B525" s="346"/>
      <c r="C525" s="346"/>
      <c r="D525" s="337"/>
      <c r="E525" s="337"/>
      <c r="F525" s="1"/>
    </row>
    <row r="526" spans="1:7" hidden="1">
      <c r="A526" s="205">
        <v>1</v>
      </c>
      <c r="B526" s="313">
        <v>2</v>
      </c>
      <c r="C526" s="313"/>
      <c r="D526" s="205">
        <v>3</v>
      </c>
      <c r="E526" s="205">
        <v>4</v>
      </c>
      <c r="F526" s="1"/>
    </row>
    <row r="527" spans="1:7" ht="26.25" hidden="1" customHeight="1">
      <c r="A527" s="207"/>
      <c r="B527" s="311" t="s">
        <v>161</v>
      </c>
      <c r="C527" s="311"/>
      <c r="D527" s="206" t="s">
        <v>23</v>
      </c>
      <c r="E527" s="229">
        <f>E529</f>
        <v>4700</v>
      </c>
      <c r="F527" s="1"/>
    </row>
    <row r="528" spans="1:7" hidden="1">
      <c r="A528" s="56"/>
      <c r="B528" s="322" t="s">
        <v>15</v>
      </c>
      <c r="C528" s="322"/>
      <c r="D528" s="56"/>
      <c r="E528" s="230"/>
      <c r="F528" s="1"/>
    </row>
    <row r="529" spans="1:6" hidden="1">
      <c r="A529" s="56"/>
      <c r="B529" s="322" t="s">
        <v>261</v>
      </c>
      <c r="C529" s="322"/>
      <c r="D529" s="56">
        <v>1</v>
      </c>
      <c r="E529" s="230">
        <v>4700</v>
      </c>
      <c r="F529" s="1"/>
    </row>
    <row r="530" spans="1:6" hidden="1">
      <c r="A530" s="206"/>
      <c r="B530" s="351" t="s">
        <v>204</v>
      </c>
      <c r="C530" s="351"/>
      <c r="D530" s="207"/>
      <c r="E530" s="229">
        <f>E527</f>
        <v>4700</v>
      </c>
      <c r="F530" s="1"/>
    </row>
    <row r="531" spans="1:6" ht="15.75" hidden="1" thickBot="1">
      <c r="A531" s="57"/>
      <c r="B531" s="348" t="s">
        <v>22</v>
      </c>
      <c r="C531" s="349"/>
      <c r="D531" s="58" t="s">
        <v>23</v>
      </c>
      <c r="E531" s="231">
        <f>E530</f>
        <v>4700</v>
      </c>
      <c r="F531" s="1"/>
    </row>
    <row r="532" spans="1:6" hidden="1"/>
    <row r="533" spans="1:6" hidden="1">
      <c r="A533" s="37" t="s">
        <v>103</v>
      </c>
    </row>
    <row r="534" spans="1:6" hidden="1">
      <c r="A534" s="208"/>
      <c r="B534" s="208"/>
      <c r="C534" s="208"/>
    </row>
    <row r="535" spans="1:6" ht="34.5" hidden="1" thickBot="1">
      <c r="A535" s="204" t="s">
        <v>7</v>
      </c>
      <c r="B535" s="352">
        <v>244353</v>
      </c>
      <c r="C535" s="353"/>
    </row>
    <row r="536" spans="1:6" hidden="1">
      <c r="A536" s="30"/>
      <c r="B536" s="253"/>
      <c r="C536" s="253"/>
    </row>
    <row r="537" spans="1:6" ht="16.5" hidden="1" thickBot="1">
      <c r="A537" s="254" t="s">
        <v>8</v>
      </c>
      <c r="B537" s="254"/>
      <c r="C537" s="31" t="s">
        <v>237</v>
      </c>
    </row>
    <row r="538" spans="1:6" hidden="1">
      <c r="A538" s="194" t="s">
        <v>467</v>
      </c>
    </row>
    <row r="539" spans="1:6" hidden="1">
      <c r="A539" s="354" t="s">
        <v>468</v>
      </c>
      <c r="B539" s="354"/>
      <c r="C539" s="354"/>
      <c r="D539" s="354"/>
      <c r="E539" s="354"/>
    </row>
    <row r="540" spans="1:6" hidden="1">
      <c r="A540" s="355" t="s">
        <v>48</v>
      </c>
      <c r="B540" s="346" t="s">
        <v>26</v>
      </c>
      <c r="C540" s="346"/>
      <c r="D540" s="337" t="s">
        <v>157</v>
      </c>
      <c r="E540" s="337" t="s">
        <v>158</v>
      </c>
    </row>
    <row r="541" spans="1:6" hidden="1">
      <c r="A541" s="356"/>
      <c r="B541" s="346"/>
      <c r="C541" s="346"/>
      <c r="D541" s="337"/>
      <c r="E541" s="337"/>
    </row>
    <row r="542" spans="1:6" hidden="1">
      <c r="A542" s="205">
        <v>1</v>
      </c>
      <c r="B542" s="313">
        <v>2</v>
      </c>
      <c r="C542" s="313"/>
      <c r="D542" s="205">
        <v>3</v>
      </c>
      <c r="E542" s="205">
        <v>4</v>
      </c>
    </row>
    <row r="543" spans="1:6" ht="24.75" hidden="1" customHeight="1">
      <c r="A543" s="207"/>
      <c r="B543" s="311" t="s">
        <v>161</v>
      </c>
      <c r="C543" s="311"/>
      <c r="D543" s="206" t="s">
        <v>23</v>
      </c>
      <c r="E543" s="229">
        <f>E545</f>
        <v>2000</v>
      </c>
    </row>
    <row r="544" spans="1:6" hidden="1">
      <c r="A544" s="56"/>
      <c r="B544" s="322" t="s">
        <v>15</v>
      </c>
      <c r="C544" s="322"/>
      <c r="D544" s="56"/>
      <c r="E544" s="230"/>
    </row>
    <row r="545" spans="1:5" hidden="1">
      <c r="A545" s="206"/>
      <c r="B545" s="350" t="s">
        <v>260</v>
      </c>
      <c r="C545" s="350"/>
      <c r="D545" s="207">
        <v>1</v>
      </c>
      <c r="E545" s="230">
        <v>2000</v>
      </c>
    </row>
    <row r="546" spans="1:5" hidden="1">
      <c r="A546" s="206"/>
      <c r="B546" s="351" t="s">
        <v>204</v>
      </c>
      <c r="C546" s="351"/>
      <c r="D546" s="207"/>
      <c r="E546" s="229">
        <f>E543</f>
        <v>2000</v>
      </c>
    </row>
    <row r="547" spans="1:5" ht="15.75" hidden="1" thickBot="1">
      <c r="A547" s="57"/>
      <c r="B547" s="348" t="s">
        <v>22</v>
      </c>
      <c r="C547" s="349"/>
      <c r="D547" s="58" t="s">
        <v>23</v>
      </c>
      <c r="E547" s="231">
        <f>E546</f>
        <v>2000</v>
      </c>
    </row>
    <row r="548" spans="1:5" hidden="1"/>
    <row r="549" spans="1:5" hidden="1"/>
    <row r="550" spans="1:5">
      <c r="B550" t="s">
        <v>469</v>
      </c>
      <c r="D550" t="s">
        <v>470</v>
      </c>
    </row>
  </sheetData>
  <mergeCells count="400">
    <mergeCell ref="B546:C546"/>
    <mergeCell ref="B547:C547"/>
    <mergeCell ref="B530:C530"/>
    <mergeCell ref="B531:C531"/>
    <mergeCell ref="A523:E523"/>
    <mergeCell ref="A537:B537"/>
    <mergeCell ref="A539:E539"/>
    <mergeCell ref="A540:A541"/>
    <mergeCell ref="B540:C541"/>
    <mergeCell ref="D540:D541"/>
    <mergeCell ref="E540:E541"/>
    <mergeCell ref="B527:C527"/>
    <mergeCell ref="B528:C528"/>
    <mergeCell ref="B529:C529"/>
    <mergeCell ref="B542:C542"/>
    <mergeCell ref="B543:C543"/>
    <mergeCell ref="B544:C544"/>
    <mergeCell ref="B545:C545"/>
    <mergeCell ref="B535:C535"/>
    <mergeCell ref="B536:C536"/>
    <mergeCell ref="B519:C519"/>
    <mergeCell ref="B520:C520"/>
    <mergeCell ref="A521:B521"/>
    <mergeCell ref="A524:A525"/>
    <mergeCell ref="B524:C525"/>
    <mergeCell ref="D524:D525"/>
    <mergeCell ref="E524:E525"/>
    <mergeCell ref="B526:C526"/>
    <mergeCell ref="B364:C364"/>
    <mergeCell ref="B365:C365"/>
    <mergeCell ref="B366:C366"/>
    <mergeCell ref="B367:C367"/>
    <mergeCell ref="B368:C368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54:C454"/>
    <mergeCell ref="B455:C455"/>
    <mergeCell ref="B456:C456"/>
    <mergeCell ref="B348:C348"/>
    <mergeCell ref="B350:C350"/>
    <mergeCell ref="B356:C356"/>
    <mergeCell ref="B357:C357"/>
    <mergeCell ref="A358:B358"/>
    <mergeCell ref="B360:C360"/>
    <mergeCell ref="B361:C361"/>
    <mergeCell ref="B362:C362"/>
    <mergeCell ref="B363:C363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29:C329"/>
    <mergeCell ref="B330:C330"/>
    <mergeCell ref="A331:B331"/>
    <mergeCell ref="B333:C333"/>
    <mergeCell ref="B334:C334"/>
    <mergeCell ref="B335:C335"/>
    <mergeCell ref="B336:C336"/>
    <mergeCell ref="B337:C337"/>
    <mergeCell ref="B338:C338"/>
    <mergeCell ref="B307:C307"/>
    <mergeCell ref="B315:C315"/>
    <mergeCell ref="B316:C316"/>
    <mergeCell ref="A317:B317"/>
    <mergeCell ref="B319:C319"/>
    <mergeCell ref="B320:C320"/>
    <mergeCell ref="B321:C321"/>
    <mergeCell ref="B322:C322"/>
    <mergeCell ref="B324:C324"/>
    <mergeCell ref="B323:C323"/>
    <mergeCell ref="E32:E33"/>
    <mergeCell ref="E45:E46"/>
    <mergeCell ref="E82:E83"/>
    <mergeCell ref="E179:E180"/>
    <mergeCell ref="B213:C213"/>
    <mergeCell ref="B214:C214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205:C205"/>
    <mergeCell ref="E235:E236"/>
    <mergeCell ref="F45:F46"/>
    <mergeCell ref="F82:F83"/>
    <mergeCell ref="F235:F236"/>
    <mergeCell ref="G45:G46"/>
    <mergeCell ref="B502:C502"/>
    <mergeCell ref="A179:A180"/>
    <mergeCell ref="A235:A236"/>
    <mergeCell ref="B32:B33"/>
    <mergeCell ref="C32:C33"/>
    <mergeCell ref="D32:D33"/>
    <mergeCell ref="D45:D46"/>
    <mergeCell ref="D82:D83"/>
    <mergeCell ref="D179:D180"/>
    <mergeCell ref="D235:D236"/>
    <mergeCell ref="B235:C236"/>
    <mergeCell ref="B179:C180"/>
    <mergeCell ref="B82:C83"/>
    <mergeCell ref="B45:C46"/>
    <mergeCell ref="B500:C500"/>
    <mergeCell ref="B495:C495"/>
    <mergeCell ref="B496:C496"/>
    <mergeCell ref="B473:C473"/>
    <mergeCell ref="B463:C463"/>
    <mergeCell ref="B457:C457"/>
    <mergeCell ref="B458:C458"/>
    <mergeCell ref="B459:C459"/>
    <mergeCell ref="B460:C460"/>
    <mergeCell ref="B461:C461"/>
    <mergeCell ref="B462:C462"/>
    <mergeCell ref="B444:C444"/>
    <mergeCell ref="B445:C445"/>
    <mergeCell ref="B446:C446"/>
    <mergeCell ref="B447:C447"/>
    <mergeCell ref="B448:C448"/>
    <mergeCell ref="B449:C449"/>
    <mergeCell ref="B450:C450"/>
    <mergeCell ref="B452:C452"/>
    <mergeCell ref="B453:C453"/>
    <mergeCell ref="B425:C425"/>
    <mergeCell ref="B426:C426"/>
    <mergeCell ref="B427:C427"/>
    <mergeCell ref="B428:C428"/>
    <mergeCell ref="B429:C429"/>
    <mergeCell ref="B430:C430"/>
    <mergeCell ref="B431:C431"/>
    <mergeCell ref="B442:C442"/>
    <mergeCell ref="B443:C443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A378:B378"/>
    <mergeCell ref="B380:C380"/>
    <mergeCell ref="B381:C381"/>
    <mergeCell ref="B382:C382"/>
    <mergeCell ref="B383:C383"/>
    <mergeCell ref="B384:C384"/>
    <mergeCell ref="B395:C395"/>
    <mergeCell ref="B396:C396"/>
    <mergeCell ref="B397:C397"/>
    <mergeCell ref="B276:C276"/>
    <mergeCell ref="B277:C277"/>
    <mergeCell ref="B278:C278"/>
    <mergeCell ref="B279:C279"/>
    <mergeCell ref="B280:C280"/>
    <mergeCell ref="B281:C281"/>
    <mergeCell ref="B282:C282"/>
    <mergeCell ref="B376:C376"/>
    <mergeCell ref="B377:C377"/>
    <mergeCell ref="B286:C286"/>
    <mergeCell ref="B287:C287"/>
    <mergeCell ref="A288:B288"/>
    <mergeCell ref="B290:C290"/>
    <mergeCell ref="B291:C291"/>
    <mergeCell ref="B292:C292"/>
    <mergeCell ref="B293:C293"/>
    <mergeCell ref="B294:C294"/>
    <mergeCell ref="B299:C299"/>
    <mergeCell ref="B300:C300"/>
    <mergeCell ref="A301:B301"/>
    <mergeCell ref="B303:C303"/>
    <mergeCell ref="B304:C304"/>
    <mergeCell ref="B305:C305"/>
    <mergeCell ref="B306:C306"/>
    <mergeCell ref="B261:C261"/>
    <mergeCell ref="B262:C262"/>
    <mergeCell ref="B263:C263"/>
    <mergeCell ref="B264:C264"/>
    <mergeCell ref="B265:C265"/>
    <mergeCell ref="B266:C266"/>
    <mergeCell ref="B267:C267"/>
    <mergeCell ref="B274:C274"/>
    <mergeCell ref="B275:C275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46:C246"/>
    <mergeCell ref="B247:C247"/>
    <mergeCell ref="B248:C248"/>
    <mergeCell ref="B249:C249"/>
    <mergeCell ref="B250:C250"/>
    <mergeCell ref="B251:C251"/>
    <mergeCell ref="B239:C239"/>
    <mergeCell ref="B240:C240"/>
    <mergeCell ref="B242:C242"/>
    <mergeCell ref="B243:C243"/>
    <mergeCell ref="B231:C231"/>
    <mergeCell ref="B232:C232"/>
    <mergeCell ref="A233:B233"/>
    <mergeCell ref="B237:C237"/>
    <mergeCell ref="B238:C238"/>
    <mergeCell ref="B230:D230"/>
    <mergeCell ref="B204:C204"/>
    <mergeCell ref="B206:C206"/>
    <mergeCell ref="B207:C207"/>
    <mergeCell ref="B208:C208"/>
    <mergeCell ref="B209:C209"/>
    <mergeCell ref="B224:C224"/>
    <mergeCell ref="B226:C226"/>
    <mergeCell ref="B218:C218"/>
    <mergeCell ref="B219:C219"/>
    <mergeCell ref="A220:B220"/>
    <mergeCell ref="B222:C222"/>
    <mergeCell ref="B223:C223"/>
    <mergeCell ref="B175:C175"/>
    <mergeCell ref="B176:C176"/>
    <mergeCell ref="A177:B177"/>
    <mergeCell ref="B181:C181"/>
    <mergeCell ref="B182:C182"/>
    <mergeCell ref="B183:C183"/>
    <mergeCell ref="B184:C184"/>
    <mergeCell ref="B185:C185"/>
    <mergeCell ref="B186:C186"/>
    <mergeCell ref="B159:C159"/>
    <mergeCell ref="B160:C160"/>
    <mergeCell ref="B161:C161"/>
    <mergeCell ref="B162:C162"/>
    <mergeCell ref="B163:C163"/>
    <mergeCell ref="B166:C166"/>
    <mergeCell ref="B168:C168"/>
    <mergeCell ref="B169:C169"/>
    <mergeCell ref="B171:C171"/>
    <mergeCell ref="B164:C164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27:C127"/>
    <mergeCell ref="B128:C128"/>
    <mergeCell ref="B129:C129"/>
    <mergeCell ref="B130:C130"/>
    <mergeCell ref="B131:C131"/>
    <mergeCell ref="B137:C137"/>
    <mergeCell ref="B138:C138"/>
    <mergeCell ref="B139:C139"/>
    <mergeCell ref="B140:C140"/>
    <mergeCell ref="B132:C132"/>
    <mergeCell ref="B133:C133"/>
    <mergeCell ref="B135:C135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03:C103"/>
    <mergeCell ref="B104:C104"/>
    <mergeCell ref="B105:C105"/>
    <mergeCell ref="B106:C106"/>
    <mergeCell ref="B108:C108"/>
    <mergeCell ref="B88:C88"/>
    <mergeCell ref="B89:C89"/>
    <mergeCell ref="B90:C90"/>
    <mergeCell ref="B91:C91"/>
    <mergeCell ref="B92:C92"/>
    <mergeCell ref="B93:C93"/>
    <mergeCell ref="B94:C94"/>
    <mergeCell ref="B95:C95"/>
    <mergeCell ref="B98:C98"/>
    <mergeCell ref="B84:C84"/>
    <mergeCell ref="B85:C85"/>
    <mergeCell ref="B69:C69"/>
    <mergeCell ref="B70:C70"/>
    <mergeCell ref="B86:C86"/>
    <mergeCell ref="B87:C87"/>
    <mergeCell ref="B99:C99"/>
    <mergeCell ref="A100:B100"/>
    <mergeCell ref="B102:C102"/>
    <mergeCell ref="B65:C65"/>
    <mergeCell ref="B66:C66"/>
    <mergeCell ref="B67:C67"/>
    <mergeCell ref="B68:C68"/>
    <mergeCell ref="B72:C72"/>
    <mergeCell ref="B73:C73"/>
    <mergeCell ref="B77:C77"/>
    <mergeCell ref="B78:C78"/>
    <mergeCell ref="A79:B79"/>
    <mergeCell ref="B55:C55"/>
    <mergeCell ref="B56:C56"/>
    <mergeCell ref="B57:C57"/>
    <mergeCell ref="B58:C58"/>
    <mergeCell ref="B59:C59"/>
    <mergeCell ref="B61:C61"/>
    <mergeCell ref="B62:C62"/>
    <mergeCell ref="B63:C63"/>
    <mergeCell ref="B64:C64"/>
    <mergeCell ref="B514:C514"/>
    <mergeCell ref="G1:J1"/>
    <mergeCell ref="G2:J2"/>
    <mergeCell ref="G3:J3"/>
    <mergeCell ref="G4:J4"/>
    <mergeCell ref="G5:J5"/>
    <mergeCell ref="G6:J6"/>
    <mergeCell ref="A7:F7"/>
    <mergeCell ref="B10:C10"/>
    <mergeCell ref="B11:C11"/>
    <mergeCell ref="A12:B12"/>
    <mergeCell ref="B30:C30"/>
    <mergeCell ref="A31:B31"/>
    <mergeCell ref="B41:C41"/>
    <mergeCell ref="B42:C42"/>
    <mergeCell ref="A43:B43"/>
    <mergeCell ref="B47:C47"/>
    <mergeCell ref="B48:C48"/>
    <mergeCell ref="B49:C49"/>
    <mergeCell ref="B50:C50"/>
    <mergeCell ref="B51:C51"/>
    <mergeCell ref="B52:C52"/>
    <mergeCell ref="B53:C53"/>
    <mergeCell ref="B54:C54"/>
    <mergeCell ref="B486:C486"/>
    <mergeCell ref="B475:C475"/>
    <mergeCell ref="B506:C506"/>
    <mergeCell ref="B507:C507"/>
    <mergeCell ref="A508:B508"/>
    <mergeCell ref="B510:C510"/>
    <mergeCell ref="B511:C511"/>
    <mergeCell ref="B512:C512"/>
    <mergeCell ref="B513:C513"/>
  </mergeCells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512</vt:i4>
      </vt:variant>
    </vt:vector>
  </HeadingPairs>
  <TitlesOfParts>
    <vt:vector size="520" baseType="lpstr">
      <vt:lpstr>СВОД</vt:lpstr>
      <vt:lpstr>СТ.210</vt:lpstr>
      <vt:lpstr>СТ.210 (2)</vt:lpstr>
      <vt:lpstr>соц вып</vt:lpstr>
      <vt:lpstr>налоги</vt:lpstr>
      <vt:lpstr>В.р. 810</vt:lpstr>
      <vt:lpstr>прочие кроме закупок</vt:lpstr>
      <vt:lpstr>закупки</vt:lpstr>
      <vt:lpstr>СВОД!bssPhr100</vt:lpstr>
      <vt:lpstr>СВОД!bssPhr101</vt:lpstr>
      <vt:lpstr>СВОД!bssPhr109</vt:lpstr>
      <vt:lpstr>СВОД!bssPhr110</vt:lpstr>
      <vt:lpstr>СВОД!bssPhr111</vt:lpstr>
      <vt:lpstr>СВОД!bssPhr112</vt:lpstr>
      <vt:lpstr>СВОД!bssPhr113</vt:lpstr>
      <vt:lpstr>СВОД!bssPhr114</vt:lpstr>
      <vt:lpstr>СВОД!bssPhr115</vt:lpstr>
      <vt:lpstr>СВОД!bssPhr116</vt:lpstr>
      <vt:lpstr>СВОД!bssPhr117</vt:lpstr>
      <vt:lpstr>СВОД!bssPhr118</vt:lpstr>
      <vt:lpstr>СВОД!bssPhr119</vt:lpstr>
      <vt:lpstr>СВОД!bssPhr120</vt:lpstr>
      <vt:lpstr>СВОД!bssPhr121</vt:lpstr>
      <vt:lpstr>СВОД!bssPhr122</vt:lpstr>
      <vt:lpstr>СВОД!bssPhr123</vt:lpstr>
      <vt:lpstr>СВОД!bssPhr129</vt:lpstr>
      <vt:lpstr>СВОД!bssPhr130</vt:lpstr>
      <vt:lpstr>СВОД!bssPhr140</vt:lpstr>
      <vt:lpstr>СВОД!bssPhr141</vt:lpstr>
      <vt:lpstr>СВОД!bssPhr142</vt:lpstr>
      <vt:lpstr>СВОД!bssPhr143</vt:lpstr>
      <vt:lpstr>СВОД!bssPhr144</vt:lpstr>
      <vt:lpstr>СВОД!bssPhr145</vt:lpstr>
      <vt:lpstr>СВОД!bssPhr146</vt:lpstr>
      <vt:lpstr>СВОД!bssPhr147</vt:lpstr>
      <vt:lpstr>СВОД!bssPhr148</vt:lpstr>
      <vt:lpstr>СВОД!bssPhr149</vt:lpstr>
      <vt:lpstr>СВОД!bssPhr154</vt:lpstr>
      <vt:lpstr>СВОД!bssPhr155</vt:lpstr>
      <vt:lpstr>СВОД!bssPhr156</vt:lpstr>
      <vt:lpstr>СВОД!bssPhr157</vt:lpstr>
      <vt:lpstr>СВОД!bssPhr163</vt:lpstr>
      <vt:lpstr>СВОД!bssPhr164</vt:lpstr>
      <vt:lpstr>СВОД!bssPhr165</vt:lpstr>
      <vt:lpstr>СВОД!bssPhr166</vt:lpstr>
      <vt:lpstr>СВОД!bssPhr167</vt:lpstr>
      <vt:lpstr>СВОД!bssPhr168</vt:lpstr>
      <vt:lpstr>СВОД!bssPhr174</vt:lpstr>
      <vt:lpstr>СВОД!bssPhr175</vt:lpstr>
      <vt:lpstr>СВОД!bssPhr183</vt:lpstr>
      <vt:lpstr>СВОД!bssPhr184</vt:lpstr>
      <vt:lpstr>СВОД!bssPhr185</vt:lpstr>
      <vt:lpstr>СВОД!bssPhr194</vt:lpstr>
      <vt:lpstr>СВОД!bssPhr195</vt:lpstr>
      <vt:lpstr>СВОД!bssPhr196</vt:lpstr>
      <vt:lpstr>СВОД!bssPhr197</vt:lpstr>
      <vt:lpstr>СВОД!bssPhr198</vt:lpstr>
      <vt:lpstr>СВОД!bssPhr199</vt:lpstr>
      <vt:lpstr>СВОД!bssPhr200</vt:lpstr>
      <vt:lpstr>СВОД!bssPhr201</vt:lpstr>
      <vt:lpstr>СВОД!bssPhr202</vt:lpstr>
      <vt:lpstr>СВОД!bssPhr203</vt:lpstr>
      <vt:lpstr>СВОД!bssPhr204</vt:lpstr>
      <vt:lpstr>СВОД!bssPhr212</vt:lpstr>
      <vt:lpstr>СВОД!bssPhr213</vt:lpstr>
      <vt:lpstr>СВОД!bssPhr214</vt:lpstr>
      <vt:lpstr>СВОД!bssPhr215</vt:lpstr>
      <vt:lpstr>СВОД!bssPhr223</vt:lpstr>
      <vt:lpstr>СВОД!bssPhr224</vt:lpstr>
      <vt:lpstr>СВОД!bssPhr226</vt:lpstr>
      <vt:lpstr>СВОД!bssPhr230</vt:lpstr>
      <vt:lpstr>СВОД!bssPhr234</vt:lpstr>
      <vt:lpstr>СВОД!bssPhr238</vt:lpstr>
      <vt:lpstr>СВОД!bssPhr242</vt:lpstr>
      <vt:lpstr>СВОД!bssPhr251</vt:lpstr>
      <vt:lpstr>СВОД!bssPhr252</vt:lpstr>
      <vt:lpstr>СВОД!bssPhr253</vt:lpstr>
      <vt:lpstr>СВОД!bssPhr254</vt:lpstr>
      <vt:lpstr>СВОД!bssPhr257</vt:lpstr>
      <vt:lpstr>СВОД!bssPhr258</vt:lpstr>
      <vt:lpstr>СВОД!bssPhr268</vt:lpstr>
      <vt:lpstr>СВОД!bssPhr269</vt:lpstr>
      <vt:lpstr>СВОД!bssPhr270</vt:lpstr>
      <vt:lpstr>СВОД!bssPhr271</vt:lpstr>
      <vt:lpstr>СВОД!bssPhr272</vt:lpstr>
      <vt:lpstr>СВОД!bssPhr273</vt:lpstr>
      <vt:lpstr>СВОД!bssPhr274</vt:lpstr>
      <vt:lpstr>СВОД!bssPhr275</vt:lpstr>
      <vt:lpstr>СВОД!bssPhr277</vt:lpstr>
      <vt:lpstr>СВОД!bssPhr278</vt:lpstr>
      <vt:lpstr>СВОД!bssPhr279</vt:lpstr>
      <vt:lpstr>СВОД!bssPhr280</vt:lpstr>
      <vt:lpstr>СВОД!bssPhr282</vt:lpstr>
      <vt:lpstr>СВОД!bssPhr283</vt:lpstr>
      <vt:lpstr>СВОД!bssPhr284</vt:lpstr>
      <vt:lpstr>СВОД!bssPhr285</vt:lpstr>
      <vt:lpstr>СВОД!bssPhr287</vt:lpstr>
      <vt:lpstr>СВОД!bssPhr288</vt:lpstr>
      <vt:lpstr>СВОД!bssPhr296</vt:lpstr>
      <vt:lpstr>СВОД!bssPhr297</vt:lpstr>
      <vt:lpstr>СВОД!bssPhr298</vt:lpstr>
      <vt:lpstr>СВОД!bssPhr299</vt:lpstr>
      <vt:lpstr>СВОД!bssPhr301</vt:lpstr>
      <vt:lpstr>СВОД!bssPhr302</vt:lpstr>
      <vt:lpstr>СВОД!bssPhr304</vt:lpstr>
      <vt:lpstr>СВОД!bssPhr305</vt:lpstr>
      <vt:lpstr>СВОД!bssPhr306</vt:lpstr>
      <vt:lpstr>СВОД!bssPhr315</vt:lpstr>
      <vt:lpstr>СВОД!bssPhr316</vt:lpstr>
      <vt:lpstr>СВОД!bssPhr317</vt:lpstr>
      <vt:lpstr>СВОД!bssPhr318</vt:lpstr>
      <vt:lpstr>СВОД!bssPhr327</vt:lpstr>
      <vt:lpstr>СВОД!bssPhr328</vt:lpstr>
      <vt:lpstr>СВОД!bssPhr329</vt:lpstr>
      <vt:lpstr>СВОД!bssPhr330</vt:lpstr>
      <vt:lpstr>СВОД!bssPhr62</vt:lpstr>
      <vt:lpstr>СВОД!bssPhr63</vt:lpstr>
      <vt:lpstr>СВОД!bssPhr64</vt:lpstr>
      <vt:lpstr>СВОД!bssPhr65</vt:lpstr>
      <vt:lpstr>СВОД!bssPhr67</vt:lpstr>
      <vt:lpstr>СВОД!bssPhr76</vt:lpstr>
      <vt:lpstr>СВОД!bssPhr77</vt:lpstr>
      <vt:lpstr>СВОД!bssPhr78</vt:lpstr>
      <vt:lpstr>СВОД!bssPhr79</vt:lpstr>
      <vt:lpstr>СВОД!bssPhr80</vt:lpstr>
      <vt:lpstr>СВОД!bssPhr81</vt:lpstr>
      <vt:lpstr>СВОД!bssPhr82</vt:lpstr>
      <vt:lpstr>СВОД!bssPhr83</vt:lpstr>
      <vt:lpstr>СВОД!bssPhr86</vt:lpstr>
      <vt:lpstr>СВОД!bssPhr87</vt:lpstr>
      <vt:lpstr>СВОД!bssPhr88</vt:lpstr>
      <vt:lpstr>СВОД!bssPhr89</vt:lpstr>
      <vt:lpstr>СВОД!bssPhr90</vt:lpstr>
      <vt:lpstr>СВОД!bssPhr98</vt:lpstr>
      <vt:lpstr>СВОД!bssPhr99</vt:lpstr>
      <vt:lpstr>СВОД!ZAP0VLE2QK</vt:lpstr>
      <vt:lpstr>СВОД!ZAP10BI2SS</vt:lpstr>
      <vt:lpstr>СВОД!ZAP124Q2U9</vt:lpstr>
      <vt:lpstr>СВОД!ZAP129U30E</vt:lpstr>
      <vt:lpstr>СВОД!ZAP12HK2U9</vt:lpstr>
      <vt:lpstr>СВОД!ZAP12JK306</vt:lpstr>
      <vt:lpstr>СВОД!ZAP13JS2VH</vt:lpstr>
      <vt:lpstr>СВОД!ZAP13OM31I</vt:lpstr>
      <vt:lpstr>СВОД!ZAP143A2VO</vt:lpstr>
      <vt:lpstr>СВОД!ZAP14KC30V</vt:lpstr>
      <vt:lpstr>СВОД!ZAP14NC30J</vt:lpstr>
      <vt:lpstr>СВОД!ZAP14VU2TQ</vt:lpstr>
      <vt:lpstr>СВОД!ZAP15022TS</vt:lpstr>
      <vt:lpstr>СВОД!ZAP156M30U</vt:lpstr>
      <vt:lpstr>СВОД!ZAP157830C</vt:lpstr>
      <vt:lpstr>СВОД!ZAP158C33P</vt:lpstr>
      <vt:lpstr>СВОД!ZAP15CA318</vt:lpstr>
      <vt:lpstr>СВОД!ZAP15KU32H</vt:lpstr>
      <vt:lpstr>СВОД!ZAP15PQ31J</vt:lpstr>
      <vt:lpstr>СВОД!ZAP1636361</vt:lpstr>
      <vt:lpstr>СВОД!ZAP16PU32M</vt:lpstr>
      <vt:lpstr>СВОД!ZAP172K371</vt:lpstr>
      <vt:lpstr>СВОД!ZAP174E32R</vt:lpstr>
      <vt:lpstr>СВОД!ZAP17M233S</vt:lpstr>
      <vt:lpstr>СВОД!ZAP17NK31G</vt:lpstr>
      <vt:lpstr>СВОД!ZAP17PU30H</vt:lpstr>
      <vt:lpstr>СВОД!ZAP17QK31V</vt:lpstr>
      <vt:lpstr>СВОД!ZAP17RK321</vt:lpstr>
      <vt:lpstr>СВОД!ZAP18BA33G</vt:lpstr>
      <vt:lpstr>СВОД!ZAP18Q632L</vt:lpstr>
      <vt:lpstr>СВОД!ZAP198831R</vt:lpstr>
      <vt:lpstr>СВОД!ZAP19BI344</vt:lpstr>
      <vt:lpstr>СВОД!ZAP1AB830L</vt:lpstr>
      <vt:lpstr>СВОД!ZAP1AFS35L</vt:lpstr>
      <vt:lpstr>СВОД!ZAP1AFU37A</vt:lpstr>
      <vt:lpstr>СВОД!ZAP1ANE34L</vt:lpstr>
      <vt:lpstr>СВОД!ZAP1B1833D</vt:lpstr>
      <vt:lpstr>СВОД!ZAP1B1E390</vt:lpstr>
      <vt:lpstr>СВОД!ZAP1BJU369</vt:lpstr>
      <vt:lpstr>СВОД!ZAP1BKM34V</vt:lpstr>
      <vt:lpstr>СВОД!ZAP1BMI33N</vt:lpstr>
      <vt:lpstr>СВОД!ZAP1BPM341</vt:lpstr>
      <vt:lpstr>СВОД!ZAP1BRI343</vt:lpstr>
      <vt:lpstr>СВОД!ZAP1BTG35T</vt:lpstr>
      <vt:lpstr>СВОД!ZAP1CFU2UI</vt:lpstr>
      <vt:lpstr>СВОД!ZAP1CMK322</vt:lpstr>
      <vt:lpstr>СВОД!ZAP1COU36D</vt:lpstr>
      <vt:lpstr>СВОД!ZAP1CQO30O</vt:lpstr>
      <vt:lpstr>СВОД!ZAP1D0833J</vt:lpstr>
      <vt:lpstr>СВОД!ZAP1D1C379</vt:lpstr>
      <vt:lpstr>СВОД!ZAP1DKI369</vt:lpstr>
      <vt:lpstr>СВОД!ZAP1DMM3AM</vt:lpstr>
      <vt:lpstr>СВОД!ZAP1E1Q39U</vt:lpstr>
      <vt:lpstr>СВОД!ZAP1F783AH</vt:lpstr>
      <vt:lpstr>СВОД!ZAP1F8030Q</vt:lpstr>
      <vt:lpstr>СВОД!ZAP1FEM32N</vt:lpstr>
      <vt:lpstr>СВОД!ZAP1FGO34T</vt:lpstr>
      <vt:lpstr>СВОД!ZAP1FIE389</vt:lpstr>
      <vt:lpstr>СВОД!ZAP1FJS37O</vt:lpstr>
      <vt:lpstr>СВОД!ZAP1FKM38A</vt:lpstr>
      <vt:lpstr>СВОД!ZAP1FLQ36C</vt:lpstr>
      <vt:lpstr>СВОД!ZAP1FUE376</vt:lpstr>
      <vt:lpstr>СВОД!ZAP1G1U33F</vt:lpstr>
      <vt:lpstr>СВОД!ZAP1G20377</vt:lpstr>
      <vt:lpstr>СВОД!ZAP1G4G328</vt:lpstr>
      <vt:lpstr>СВОД!ZAP1G543AR</vt:lpstr>
      <vt:lpstr>СВОД!ZAP1G7U332</vt:lpstr>
      <vt:lpstr>СВОД!ZAP1G8E333</vt:lpstr>
      <vt:lpstr>СВОД!ZAP1G8I37T</vt:lpstr>
      <vt:lpstr>СВОД!ZAP1G8I385</vt:lpstr>
      <vt:lpstr>СВОД!ZAP1GBO393</vt:lpstr>
      <vt:lpstr>СВОД!ZAP1GNA36A</vt:lpstr>
      <vt:lpstr>СВОД!ZAP1H1U35S</vt:lpstr>
      <vt:lpstr>СВОД!ZAP1H4E384</vt:lpstr>
      <vt:lpstr>СВОД!ZAP1H4M334</vt:lpstr>
      <vt:lpstr>СВОД!ZAP1H54358</vt:lpstr>
      <vt:lpstr>СВОД!ZAP1H86384</vt:lpstr>
      <vt:lpstr>СВОД!ZAP1H8C35P</vt:lpstr>
      <vt:lpstr>СВОД!ZAP1H8M359</vt:lpstr>
      <vt:lpstr>СВОД!ZAP1HHS398</vt:lpstr>
      <vt:lpstr>СВОД!ZAP1HII30R</vt:lpstr>
      <vt:lpstr>СВОД!ZAP1HNE3BP</vt:lpstr>
      <vt:lpstr>СВОД!ZAP1HO6397</vt:lpstr>
      <vt:lpstr>СВОД!ZAP1HRQ3DO</vt:lpstr>
      <vt:lpstr>СВОД!ZAP1HSS395</vt:lpstr>
      <vt:lpstr>СВОД!ZAP1HT636J</vt:lpstr>
      <vt:lpstr>СВОД!ZAP1HUI38R</vt:lpstr>
      <vt:lpstr>СВОД!ZAP1I5I368</vt:lpstr>
      <vt:lpstr>СВОД!ZAP1IMG36I</vt:lpstr>
      <vt:lpstr>СВОД!ZAP1IS439F</vt:lpstr>
      <vt:lpstr>СВОД!ZAP1J1M37F</vt:lpstr>
      <vt:lpstr>СВОД!ZAP1J3A3A6</vt:lpstr>
      <vt:lpstr>СВОД!ZAP1J76395</vt:lpstr>
      <vt:lpstr>СВОД!ZAP1JGS38K</vt:lpstr>
      <vt:lpstr>СВОД!ZAP1JK438V</vt:lpstr>
      <vt:lpstr>СВОД!ZAP1JOI394</vt:lpstr>
      <vt:lpstr>СВОД!ZAP1KHI37G</vt:lpstr>
      <vt:lpstr>СВОД!ZAP1KI430R</vt:lpstr>
      <vt:lpstr>СВОД!ZAP1KIG37H</vt:lpstr>
      <vt:lpstr>СВОД!ZAP1KMM38F</vt:lpstr>
      <vt:lpstr>СВОД!ZAP1L243A4</vt:lpstr>
      <vt:lpstr>СВОД!ZAP1L2C38K</vt:lpstr>
      <vt:lpstr>СВОД!ZAP1L2E399</vt:lpstr>
      <vt:lpstr>СВОД!ZAP1LAE3A7</vt:lpstr>
      <vt:lpstr>СВОД!ZAP1LDS36F</vt:lpstr>
      <vt:lpstr>СВОД!ZAP1LN439E</vt:lpstr>
      <vt:lpstr>СВОД!ZAP1LNC3BA</vt:lpstr>
      <vt:lpstr>СВОД!ZAP1LQM39F</vt:lpstr>
      <vt:lpstr>СВОД!ZAP1LRC3A4</vt:lpstr>
      <vt:lpstr>СВОД!ZAP1LS03BH</vt:lpstr>
      <vt:lpstr>СВОД!ZAP1LTA39K</vt:lpstr>
      <vt:lpstr>СВОД!ZAP1LTA3B6</vt:lpstr>
      <vt:lpstr>СВОД!ZAP1LU839G</vt:lpstr>
      <vt:lpstr>СВОД!ZAP1LVI36N</vt:lpstr>
      <vt:lpstr>СВОД!ZAP1M1C36O</vt:lpstr>
      <vt:lpstr>СВОД!ZAP1M1O3EA</vt:lpstr>
      <vt:lpstr>СВОД!ZAP1M1Q39H</vt:lpstr>
      <vt:lpstr>СВОД!ZAP1M343C5</vt:lpstr>
      <vt:lpstr>СВОД!ZAP1M4I3C6</vt:lpstr>
      <vt:lpstr>СВОД!ZAP1M4M38A</vt:lpstr>
      <vt:lpstr>СВОД!ZAP1M5036Q</vt:lpstr>
      <vt:lpstr>СВОД!ZAP1M8C3B1</vt:lpstr>
      <vt:lpstr>СВОД!ZAP1M8M399</vt:lpstr>
      <vt:lpstr>СВОД!ZAP1M8M3CF</vt:lpstr>
      <vt:lpstr>СВОД!ZAP1MC03BU</vt:lpstr>
      <vt:lpstr>СВОД!ZAP1MCQ3AK</vt:lpstr>
      <vt:lpstr>СВОД!ZAP1MEQ3C8</vt:lpstr>
      <vt:lpstr>СВОД!ZAP1MGG37D</vt:lpstr>
      <vt:lpstr>СВОД!ZAP1MKI3CB</vt:lpstr>
      <vt:lpstr>СВОД!ZAP1ML6391</vt:lpstr>
      <vt:lpstr>СВОД!ZAP1MMG3B7</vt:lpstr>
      <vt:lpstr>СВОД!ZAP1MMU37A</vt:lpstr>
      <vt:lpstr>СВОД!ZAP1MNG3CS</vt:lpstr>
      <vt:lpstr>СВОД!ZAP1MV039R</vt:lpstr>
      <vt:lpstr>СВОД!ZAP1N1A36K</vt:lpstr>
      <vt:lpstr>СВОД!ZAP1N303BS</vt:lpstr>
      <vt:lpstr>СВОД!ZAP1N8K388</vt:lpstr>
      <vt:lpstr>СВОД!ZAP1N9U3ED</vt:lpstr>
      <vt:lpstr>СВОД!ZAP1NG6368</vt:lpstr>
      <vt:lpstr>СВОД!ZAP1NHA3B5</vt:lpstr>
      <vt:lpstr>СВОД!ZAP1NHC36N</vt:lpstr>
      <vt:lpstr>СВОД!ZAP1NHC3BN</vt:lpstr>
      <vt:lpstr>СВОД!ZAP1NHK36R</vt:lpstr>
      <vt:lpstr>СВОД!ZAP1NNQ3AC</vt:lpstr>
      <vt:lpstr>СВОД!ZAP1O52383</vt:lpstr>
      <vt:lpstr>СВОД!ZAP1O8K384</vt:lpstr>
      <vt:lpstr>СВОД!ZAP1O8U3AH</vt:lpstr>
      <vt:lpstr>СВОД!ZAP1OH43BR</vt:lpstr>
      <vt:lpstr>СВОД!ZAP1OLI3B2</vt:lpstr>
      <vt:lpstr>СВОД!ZAP1PBQ3A9</vt:lpstr>
      <vt:lpstr>СВОД!ZAP1PEM39J</vt:lpstr>
      <vt:lpstr>СВОД!ZAP1PF43EF</vt:lpstr>
      <vt:lpstr>СВОД!ZAP1PPK39A</vt:lpstr>
      <vt:lpstr>СВОД!ZAP1PQQ34M</vt:lpstr>
      <vt:lpstr>СВОД!ZAP1Q1K3C9</vt:lpstr>
      <vt:lpstr>СВОД!ZAP1QCO3AN</vt:lpstr>
      <vt:lpstr>СВОД!ZAP1QE43AO</vt:lpstr>
      <vt:lpstr>СВОД!ZAP1QGU360</vt:lpstr>
      <vt:lpstr>СВОД!ZAP1QJ23AD</vt:lpstr>
      <vt:lpstr>СВОД!ZAP1QN03B0</vt:lpstr>
      <vt:lpstr>СВОД!ZAP1QP03BO</vt:lpstr>
      <vt:lpstr>СВОД!ZAP1QQ23AB</vt:lpstr>
      <vt:lpstr>СВОД!ZAP1RBS3B5</vt:lpstr>
      <vt:lpstr>СВОД!ZAP1RFE3B6</vt:lpstr>
      <vt:lpstr>СВОД!ZAP1RHU3FA</vt:lpstr>
      <vt:lpstr>СВОД!ZAP1RJ03B7</vt:lpstr>
      <vt:lpstr>СВОД!ZAP1RJE3ID</vt:lpstr>
      <vt:lpstr>СВОД!ZAP1RJI38B</vt:lpstr>
      <vt:lpstr>СВОД!ZAP1RMI3B8</vt:lpstr>
      <vt:lpstr>СВОД!ZAP1RQ43B9</vt:lpstr>
      <vt:lpstr>СВОД!ZAP1RT83BF</vt:lpstr>
      <vt:lpstr>СВОД!ZAP1RTM3BA</vt:lpstr>
      <vt:lpstr>СВОД!ZAP1S0M3BR</vt:lpstr>
      <vt:lpstr>СВОД!ZAP1S3A3B4</vt:lpstr>
      <vt:lpstr>СВОД!ZAP1SAI36J</vt:lpstr>
      <vt:lpstr>СВОД!ZAP1SJQ3BD</vt:lpstr>
      <vt:lpstr>СВОД!ZAP1SP23BP</vt:lpstr>
      <vt:lpstr>СВОД!ZAP1SU034G</vt:lpstr>
      <vt:lpstr>СВОД!ZAP1SVI3FD</vt:lpstr>
      <vt:lpstr>СВОД!ZAP1T4A39R</vt:lpstr>
      <vt:lpstr>СВОД!ZAP1T5C3CC</vt:lpstr>
      <vt:lpstr>СВОД!ZAP1T7C3BF</vt:lpstr>
      <vt:lpstr>СВОД!ZAP1T9A3A3</vt:lpstr>
      <vt:lpstr>СВОД!ZAP1TCU3CR</vt:lpstr>
      <vt:lpstr>СВОД!ZAP1TGS3BG</vt:lpstr>
      <vt:lpstr>СВОД!ZAP1TL43AV</vt:lpstr>
      <vt:lpstr>СВОД!ZAP1TMG3B0</vt:lpstr>
      <vt:lpstr>СВОД!ZAP1TTM3BH</vt:lpstr>
      <vt:lpstr>СВОД!ZAP1U9I3E4</vt:lpstr>
      <vt:lpstr>СВОД!ZAP1UAC358</vt:lpstr>
      <vt:lpstr>СВОД!ZAP1UCK3CP</vt:lpstr>
      <vt:lpstr>СВОД!ZAP1UCM3EN</vt:lpstr>
      <vt:lpstr>СВОД!ZAP1UDC3E7</vt:lpstr>
      <vt:lpstr>СВОД!ZAP1UDS3D0</vt:lpstr>
      <vt:lpstr>СВОД!ZAP1UF43BK</vt:lpstr>
      <vt:lpstr>СВОД!ZAP1UMU3D9</vt:lpstr>
      <vt:lpstr>СВОД!ZAP1UOU3DV</vt:lpstr>
      <vt:lpstr>СВОД!ZAP1UR43BN</vt:lpstr>
      <vt:lpstr>СВОД!ZAP1UUK3BK</vt:lpstr>
      <vt:lpstr>СВОД!ZAP1V423BN</vt:lpstr>
      <vt:lpstr>СВОД!ZAP1V4I39I</vt:lpstr>
      <vt:lpstr>СВОД!ZAP1V5E3BO</vt:lpstr>
      <vt:lpstr>СВОД!ZAP1V6Q3BP</vt:lpstr>
      <vt:lpstr>СВОД!ZAP1V7A3B0</vt:lpstr>
      <vt:lpstr>СВОД!ZAP1V863BQ</vt:lpstr>
      <vt:lpstr>СВОД!ZAP1V9I3BR</vt:lpstr>
      <vt:lpstr>СВОД!ZAP1V9Q3EN</vt:lpstr>
      <vt:lpstr>СВОД!ZAP1VAU3BS</vt:lpstr>
      <vt:lpstr>СВОД!ZAP1VBE3FC</vt:lpstr>
      <vt:lpstr>СВОД!ZAP1VCA3BT</vt:lpstr>
      <vt:lpstr>СВОД!ZAP1VDM3BU</vt:lpstr>
      <vt:lpstr>СВОД!ZAP1VEK3E7</vt:lpstr>
      <vt:lpstr>СВОД!ZAP1VFS3BO</vt:lpstr>
      <vt:lpstr>СВОД!ZAP1VGU3DL</vt:lpstr>
      <vt:lpstr>СВОД!ZAP1VHM3FP</vt:lpstr>
      <vt:lpstr>СВОД!ZAP1VL63DN</vt:lpstr>
      <vt:lpstr>СВОД!ZAP1VL83DC</vt:lpstr>
      <vt:lpstr>СВОД!ZAP1VNK3G3</vt:lpstr>
      <vt:lpstr>СВОД!ZAP1VQ23ET</vt:lpstr>
      <vt:lpstr>СВОД!ZAP1VQG3CH</vt:lpstr>
      <vt:lpstr>СВОД!ZAP1VQM3I4</vt:lpstr>
      <vt:lpstr>СВОД!ZAP1VRC3D7</vt:lpstr>
      <vt:lpstr>СВОД!ZAP1VSC3E3</vt:lpstr>
      <vt:lpstr>СВОД!ZAP200439T</vt:lpstr>
      <vt:lpstr>СВОД!ZAP205I3CH</vt:lpstr>
      <vt:lpstr>СВОД!ZAP206039R</vt:lpstr>
      <vt:lpstr>СВОД!ZAP206U3BE</vt:lpstr>
      <vt:lpstr>СВОД!ZAP20BO3CN</vt:lpstr>
      <vt:lpstr>СВОД!ZAP20F83AT</vt:lpstr>
      <vt:lpstr>СВОД!ZAP20JC3E9</vt:lpstr>
      <vt:lpstr>СВОД!ZAP20KS3AF</vt:lpstr>
      <vt:lpstr>СВОД!ZAP20MI3B9</vt:lpstr>
      <vt:lpstr>СВОД!ZAP218Q3DE</vt:lpstr>
      <vt:lpstr>СВОД!ZAP21BG3CH</vt:lpstr>
      <vt:lpstr>СВОД!ZAP21BI3BO</vt:lpstr>
      <vt:lpstr>СВОД!ZAP21BO3DS</vt:lpstr>
      <vt:lpstr>СВОД!ZAP21J83DK</vt:lpstr>
      <vt:lpstr>СВОД!ZAP21JG3E6</vt:lpstr>
      <vt:lpstr>СВОД!ZAP21KE3ER</vt:lpstr>
      <vt:lpstr>СВОД!ZAP21P83E5</vt:lpstr>
      <vt:lpstr>СВОД!ZAP21TC39Q</vt:lpstr>
      <vt:lpstr>СВОД!ZAP21US3CG</vt:lpstr>
      <vt:lpstr>СВОД!ZAP21VM39S</vt:lpstr>
      <vt:lpstr>СВОД!ZAP21VM39U</vt:lpstr>
      <vt:lpstr>СВОД!ZAP222039U</vt:lpstr>
      <vt:lpstr>СВОД!ZAP22203A0</vt:lpstr>
      <vt:lpstr>СВОД!ZAP225O3DJ</vt:lpstr>
      <vt:lpstr>СВОД!ZAP226U3CJ</vt:lpstr>
      <vt:lpstr>СВОД!ZAP227G3C1</vt:lpstr>
      <vt:lpstr>СВОД!ZAP22EA3EI</vt:lpstr>
      <vt:lpstr>СВОД!ZAP22EO3DC</vt:lpstr>
      <vt:lpstr>СВОД!ZAP22HE3DU</vt:lpstr>
      <vt:lpstr>СВОД!ZAP22HM3GV</vt:lpstr>
      <vt:lpstr>СВОД!ZAP22N23E1</vt:lpstr>
      <vt:lpstr>СВОД!ZAP22PE3DF</vt:lpstr>
      <vt:lpstr>СВОД!ZAP22R43D0</vt:lpstr>
      <vt:lpstr>СВОД!ZAP22SC3H2</vt:lpstr>
      <vt:lpstr>СВОД!ZAP230G3J5</vt:lpstr>
      <vt:lpstr>СВОД!ZAP23443DI</vt:lpstr>
      <vt:lpstr>СВОД!ZAP235G3D5</vt:lpstr>
      <vt:lpstr>СВОД!ZAP237Q3BC</vt:lpstr>
      <vt:lpstr>СВОД!ZAP23FM3C9</vt:lpstr>
      <vt:lpstr>СВОД!ZAP23IG3C1</vt:lpstr>
      <vt:lpstr>СВОД!ZAP23JQ3EL</vt:lpstr>
      <vt:lpstr>СВОД!ZAP23L83DF</vt:lpstr>
      <vt:lpstr>СВОД!ZAP23QE3EN</vt:lpstr>
      <vt:lpstr>СВОД!ZAP23RA3CE</vt:lpstr>
      <vt:lpstr>СВОД!ZAP241S3FE</vt:lpstr>
      <vt:lpstr>СВОД!ZAP24623AB</vt:lpstr>
      <vt:lpstr>СВОД!ZAP249O3F1</vt:lpstr>
      <vt:lpstr>СВОД!ZAP24CM3C6</vt:lpstr>
      <vt:lpstr>СВОД!ZAP24SM3I3</vt:lpstr>
      <vt:lpstr>СВОД!ZAP25223FB</vt:lpstr>
      <vt:lpstr>СВОД!ZAP253G3IE</vt:lpstr>
      <vt:lpstr>СВОД!ZAP254E3G8</vt:lpstr>
      <vt:lpstr>СВОД!ZAP255S3B7</vt:lpstr>
      <vt:lpstr>СВОД!ZAP256C3ES</vt:lpstr>
      <vt:lpstr>СВОД!ZAP256U3D0</vt:lpstr>
      <vt:lpstr>СВОД!ZAP25923E2</vt:lpstr>
      <vt:lpstr>СВОД!ZAP259U3EO</vt:lpstr>
      <vt:lpstr>СВОД!ZAP25CK3E3</vt:lpstr>
      <vt:lpstr>СВОД!ZAP25DG3EP</vt:lpstr>
      <vt:lpstr>СВОД!ZAP25G63JJ</vt:lpstr>
      <vt:lpstr>СВОД!ZAP25K43FS</vt:lpstr>
      <vt:lpstr>СВОД!ZAP25MK3DM</vt:lpstr>
      <vt:lpstr>СВОД!ZAP25OK3DF</vt:lpstr>
      <vt:lpstr>СВОД!ZAP25VQ3FQ</vt:lpstr>
      <vt:lpstr>СВОД!ZAP261G3FR</vt:lpstr>
      <vt:lpstr>СВОД!ZAP26D23DU</vt:lpstr>
      <vt:lpstr>СВОД!ZAP26IS3G1</vt:lpstr>
      <vt:lpstr>СВОД!ZAP26OC3DO</vt:lpstr>
      <vt:lpstr>СВОД!ZAP26U43DT</vt:lpstr>
      <vt:lpstr>СВОД!ZAP26VC3FR</vt:lpstr>
      <vt:lpstr>СВОД!ZAP26VE3JB</vt:lpstr>
      <vt:lpstr>СВОД!ZAP270I3KB</vt:lpstr>
      <vt:lpstr>СВОД!ZAP272Q3HT</vt:lpstr>
      <vt:lpstr>СВОД!ZAP276E3G4</vt:lpstr>
      <vt:lpstr>СВОД!ZAP27CG3II</vt:lpstr>
      <vt:lpstr>СВОД!ZAP27E83BF</vt:lpstr>
      <vt:lpstr>СВОД!ZAP27EO3GT</vt:lpstr>
      <vt:lpstr>СВОД!ZAP27M43D9</vt:lpstr>
      <vt:lpstr>СВОД!ZAP27OU3DA</vt:lpstr>
      <vt:lpstr>СВОД!ZAP27OU3F6</vt:lpstr>
      <vt:lpstr>СВОД!ZAP27QG3JF</vt:lpstr>
      <vt:lpstr>СВОД!ZAP27SQ3ES</vt:lpstr>
      <vt:lpstr>СВОД!ZAP27SS3ES</vt:lpstr>
      <vt:lpstr>СВОД!ZAP28163JQ</vt:lpstr>
      <vt:lpstr>СВОД!ZAP287G3EV</vt:lpstr>
      <vt:lpstr>СВОД!ZAP289G3GO</vt:lpstr>
      <vt:lpstr>СВОД!ZAP28AO3E8</vt:lpstr>
      <vt:lpstr>СВОД!ZAP28CE3EI</vt:lpstr>
      <vt:lpstr>СВОД!ZAP28CG3EJ</vt:lpstr>
      <vt:lpstr>СВОД!ZAP28I63F2</vt:lpstr>
      <vt:lpstr>СВОД!ZAP29263II</vt:lpstr>
      <vt:lpstr>СВОД!ZAP292C3G6</vt:lpstr>
      <vt:lpstr>СВОД!ZAP29543IP</vt:lpstr>
      <vt:lpstr>СВОД!ZAP295M3FM</vt:lpstr>
      <vt:lpstr>СВОД!ZAP295U3G7</vt:lpstr>
      <vt:lpstr>СВОД!ZAP29GQ3EO</vt:lpstr>
      <vt:lpstr>СВОД!ZAP29OA3GI</vt:lpstr>
      <vt:lpstr>СВОД!ZAP29PE3E5</vt:lpstr>
      <vt:lpstr>СВОД!ZAP29RS3GJ</vt:lpstr>
      <vt:lpstr>СВОД!ZAP29TA3EP</vt:lpstr>
      <vt:lpstr>СВОД!ZAP2A723HC</vt:lpstr>
      <vt:lpstr>СВОД!ZAP2A9A3FH</vt:lpstr>
      <vt:lpstr>СВОД!ZAP2ADC3GP</vt:lpstr>
      <vt:lpstr>СВОД!ZAP2AFQ3G4</vt:lpstr>
      <vt:lpstr>СВОД!ZAP2AK03IM</vt:lpstr>
      <vt:lpstr>СВОД!ZAP2AL83GP</vt:lpstr>
      <vt:lpstr>СВОД!ZAP2AN63HJ</vt:lpstr>
      <vt:lpstr>СВОД!ZAP2AUM3K4</vt:lpstr>
      <vt:lpstr>СВОД!ZAP2AUO3L4</vt:lpstr>
      <vt:lpstr>СВОД!ZAP2B2A3L5</vt:lpstr>
      <vt:lpstr>СВОД!ZAP2BDG3HM</vt:lpstr>
      <vt:lpstr>СВОД!ZAP2BEM3F2</vt:lpstr>
      <vt:lpstr>СВОД!ZAP2BR43JI</vt:lpstr>
      <vt:lpstr>СВОД!ZAP2BVM3F4</vt:lpstr>
      <vt:lpstr>СВОД!ZAP2C3O3MO</vt:lpstr>
      <vt:lpstr>СВОД!ZAP2CC43GS</vt:lpstr>
      <vt:lpstr>СВОД!ZAP2CCM3FE</vt:lpstr>
      <vt:lpstr>СВОД!ZAP2CG83FF</vt:lpstr>
      <vt:lpstr>СВОД!ZAP2CLE3EN</vt:lpstr>
      <vt:lpstr>СВОД!ZAP2CU83DI</vt:lpstr>
      <vt:lpstr>СВОД!ZAP2CUA3DJ</vt:lpstr>
      <vt:lpstr>СВОД!ZAP2CUC3DK</vt:lpstr>
      <vt:lpstr>СВОД!ZAP2CUE3DL</vt:lpstr>
      <vt:lpstr>СВОД!ZAP2CV83DK</vt:lpstr>
      <vt:lpstr>СВОД!ZAP2D0O3DN</vt:lpstr>
      <vt:lpstr>СВОД!ZAP2D0Q3DO</vt:lpstr>
      <vt:lpstr>СВОД!ZAP2D0S3DP</vt:lpstr>
      <vt:lpstr>СВОД!ZAP2D0U3DQ</vt:lpstr>
      <vt:lpstr>СВОД!ZAP2D103DR</vt:lpstr>
      <vt:lpstr>СВОД!ZAP2D123DS</vt:lpstr>
      <vt:lpstr>СВОД!ZAP2D143DT</vt:lpstr>
      <vt:lpstr>СВОД!ZAP2D163DU</vt:lpstr>
      <vt:lpstr>СВОД!ZAP2D403HS</vt:lpstr>
      <vt:lpstr>СВОД!ZAP2D4Q3ET</vt:lpstr>
      <vt:lpstr>СВОД!ZAP2DBU3EV</vt:lpstr>
      <vt:lpstr>СВОД!ZAP2DEK3KO</vt:lpstr>
      <vt:lpstr>СВОД!ZAP2DJ23F1</vt:lpstr>
      <vt:lpstr>СВОД!ZAP2DKM3IR</vt:lpstr>
      <vt:lpstr>СВОД!ZAP2DQ63F3</vt:lpstr>
      <vt:lpstr>СВОД!ZAP2EDI3J0</vt:lpstr>
      <vt:lpstr>СВОД!ZAP2EJ23NA</vt:lpstr>
      <vt:lpstr>СВОД!ZAP2EQM3I5</vt:lpstr>
      <vt:lpstr>СВОД!ZAP2FDI3L1</vt:lpstr>
      <vt:lpstr>СВОД!ZAP2FIK3KK</vt:lpstr>
      <vt:lpstr>СВОД!ZAP2FRU3IA</vt:lpstr>
      <vt:lpstr>СВОД!ZAP2GCG3IJ</vt:lpstr>
      <vt:lpstr>СВОД!ZAP2GMS3IR</vt:lpstr>
      <vt:lpstr>СВОД!ZAP2GOC3M9</vt:lpstr>
      <vt:lpstr>СВОД!ZAP2H243IR</vt:lpstr>
      <vt:lpstr>СВОД!ZAP2HBE3J3</vt:lpstr>
      <vt:lpstr>СВОД!ZAP2IA23K6</vt:lpstr>
      <vt:lpstr>СВОД!ZAP2IK83JV</vt:lpstr>
      <vt:lpstr>СВОД!ZAP2INI3JK</vt:lpstr>
      <vt:lpstr>СВОД!ZAP2JFK3JJ</vt:lpstr>
      <vt:lpstr>СВОД!ZAP2JS43M2</vt:lpstr>
      <vt:lpstr>СВОД!ZAP2K0Q3K4</vt:lpstr>
      <vt:lpstr>СВОД!ZAP2KII3LB</vt:lpstr>
      <vt:lpstr>СВОД!ZAP2LQM3L4</vt:lpstr>
      <vt:lpstr>СВОД!ZAP2MO23KC</vt:lpstr>
      <vt:lpstr>СВОД!ZAP2NM63NR</vt:lpstr>
      <vt:lpstr>СВОД!ZAP2S6K3LT</vt:lpstr>
      <vt:lpstr>СВОД!ZAP2SA63LU</vt:lpstr>
    </vt:vector>
  </TitlesOfParts>
  <Company>Финансовое управление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Матвеева</dc:creator>
  <cp:lastModifiedBy>пользователь</cp:lastModifiedBy>
  <cp:lastPrinted>2019-02-25T09:49:25Z</cp:lastPrinted>
  <dcterms:created xsi:type="dcterms:W3CDTF">2016-10-24T05:01:00Z</dcterms:created>
  <dcterms:modified xsi:type="dcterms:W3CDTF">2019-04-10T11:32:46Z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1049-10.1.0.5657</vt:lpwstr>
  </property>
</Properties>
</file>